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105" activeTab="3"/>
  </bookViews>
  <sheets>
    <sheet name="Дев. 5 класс" sheetId="1" r:id="rId1"/>
    <sheet name="Юноши. 5 класс " sheetId="5" r:id="rId2"/>
    <sheet name="Дев. 6 класс" sheetId="6" r:id="rId3"/>
    <sheet name="Юноши. 6 класс " sheetId="7" r:id="rId4"/>
  </sheets>
  <calcPr calcId="145621"/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  <c r="H13" i="7"/>
  <c r="H2" i="7"/>
  <c r="D3" i="7"/>
  <c r="J7" i="7"/>
  <c r="J5" i="7"/>
  <c r="J3" i="7"/>
  <c r="J2" i="7"/>
  <c r="J4" i="7"/>
  <c r="J8" i="7"/>
  <c r="J6" i="7"/>
  <c r="J6" i="6"/>
  <c r="J5" i="6"/>
  <c r="J3" i="6"/>
  <c r="J4" i="6"/>
  <c r="J2" i="6"/>
  <c r="H6" i="6"/>
  <c r="H5" i="6"/>
  <c r="H3" i="6"/>
  <c r="H4" i="6"/>
  <c r="H2" i="6"/>
  <c r="J6" i="5"/>
  <c r="J4" i="5"/>
  <c r="J8" i="5"/>
  <c r="J2" i="5"/>
  <c r="J5" i="5"/>
  <c r="J3" i="5"/>
  <c r="J7" i="5"/>
  <c r="H6" i="5"/>
  <c r="H4" i="5"/>
  <c r="H8" i="5"/>
  <c r="H2" i="5"/>
  <c r="H5" i="5"/>
  <c r="H3" i="5"/>
  <c r="H7" i="5"/>
  <c r="J3" i="1"/>
  <c r="J4" i="1"/>
  <c r="J5" i="1"/>
  <c r="J6" i="1"/>
  <c r="J7" i="1"/>
  <c r="J8" i="1"/>
  <c r="J2" i="1"/>
  <c r="H3" i="1"/>
  <c r="H4" i="1"/>
  <c r="H5" i="1"/>
  <c r="H6" i="1"/>
  <c r="H7" i="1"/>
  <c r="H8" i="1"/>
  <c r="H9" i="1"/>
  <c r="H10" i="1"/>
  <c r="H2" i="1"/>
  <c r="F5" i="7" l="1"/>
  <c r="F3" i="7"/>
  <c r="D5" i="7"/>
  <c r="D7" i="7" l="1"/>
  <c r="D2" i="7"/>
  <c r="D4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6" i="7"/>
  <c r="D6" i="6"/>
  <c r="D5" i="6"/>
  <c r="D3" i="6"/>
  <c r="D4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6" i="5"/>
  <c r="D4" i="5"/>
  <c r="D8" i="5"/>
  <c r="D2" i="5"/>
  <c r="D5" i="5"/>
  <c r="D3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7" i="5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" i="1"/>
  <c r="D60" i="1"/>
  <c r="D61" i="1"/>
  <c r="D62" i="1"/>
  <c r="D63" i="1"/>
  <c r="D64" i="1"/>
  <c r="D65" i="1"/>
  <c r="D23" i="5" l="1"/>
  <c r="D24" i="5"/>
  <c r="J9" i="7" l="1"/>
  <c r="J7" i="6"/>
  <c r="J8" i="6"/>
  <c r="J9" i="6"/>
  <c r="J10" i="6"/>
  <c r="J11" i="6"/>
  <c r="J12" i="6"/>
  <c r="J13" i="6"/>
  <c r="J14" i="6"/>
  <c r="J15" i="6"/>
  <c r="J16" i="6"/>
  <c r="J17" i="6"/>
  <c r="J18" i="6"/>
  <c r="H7" i="6"/>
  <c r="H8" i="6"/>
  <c r="H9" i="6"/>
  <c r="H10" i="6"/>
  <c r="H11" i="6"/>
  <c r="H12" i="6"/>
  <c r="H9" i="5"/>
  <c r="H10" i="5"/>
  <c r="H11" i="5"/>
  <c r="H12" i="5"/>
  <c r="H13" i="5"/>
  <c r="H14" i="5"/>
  <c r="H15" i="5"/>
  <c r="H16" i="5"/>
  <c r="H17" i="5"/>
  <c r="H18" i="5"/>
  <c r="J9" i="5"/>
  <c r="J10" i="5"/>
  <c r="J11" i="5"/>
  <c r="J12" i="5"/>
  <c r="J13" i="5"/>
  <c r="J14" i="5"/>
  <c r="J15" i="5"/>
  <c r="J16" i="5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K32" i="1" s="1"/>
  <c r="H33" i="1"/>
  <c r="K33" i="1" s="1"/>
  <c r="H34" i="1"/>
  <c r="K34" i="1" s="1"/>
  <c r="H35" i="1"/>
  <c r="K35" i="1" s="1"/>
  <c r="H36" i="1"/>
  <c r="F3" i="5" l="1"/>
  <c r="K3" i="5" s="1"/>
  <c r="F6" i="5"/>
  <c r="K6" i="5" s="1"/>
  <c r="F4" i="5"/>
  <c r="F7" i="5"/>
  <c r="F2" i="5"/>
  <c r="F8" i="5"/>
  <c r="K7" i="5"/>
  <c r="F3" i="1"/>
  <c r="F4" i="1"/>
  <c r="F5" i="1"/>
  <c r="F6" i="1"/>
  <c r="F7" i="1"/>
  <c r="F8" i="1"/>
  <c r="F9" i="1"/>
  <c r="J9" i="1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F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F2" i="7"/>
  <c r="K2" i="7" s="1"/>
  <c r="F6" i="7"/>
  <c r="K6" i="7" s="1"/>
  <c r="F7" i="7"/>
  <c r="K7" i="7" s="1"/>
  <c r="K5" i="7"/>
  <c r="K3" i="7"/>
  <c r="F8" i="7"/>
  <c r="K8" i="7" s="1"/>
  <c r="F4" i="7"/>
  <c r="K4" i="7" s="1"/>
  <c r="H20" i="6"/>
  <c r="H19" i="6"/>
  <c r="H18" i="6"/>
  <c r="H17" i="6"/>
  <c r="H16" i="6"/>
  <c r="H15" i="6"/>
  <c r="H14" i="6"/>
  <c r="H13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F6" i="6"/>
  <c r="F5" i="6"/>
  <c r="F2" i="6"/>
  <c r="F3" i="6"/>
  <c r="F4" i="6"/>
  <c r="H22" i="5"/>
  <c r="H21" i="5"/>
  <c r="H20" i="5"/>
  <c r="H1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F5" i="5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 s="1"/>
  <c r="F31" i="1"/>
  <c r="K31" i="1" s="1"/>
  <c r="L12" i="7" l="1"/>
  <c r="L16" i="7"/>
  <c r="K8" i="5"/>
  <c r="L10" i="7"/>
  <c r="L17" i="7"/>
  <c r="L15" i="7"/>
  <c r="L13" i="7"/>
  <c r="L19" i="7"/>
  <c r="L9" i="7"/>
  <c r="L25" i="7"/>
  <c r="L27" i="7"/>
  <c r="L18" i="7"/>
  <c r="L23" i="7"/>
  <c r="L14" i="7"/>
  <c r="L21" i="7"/>
  <c r="L22" i="7"/>
  <c r="L20" i="7"/>
  <c r="L24" i="7"/>
  <c r="L26" i="7"/>
  <c r="L11" i="7"/>
  <c r="K4" i="6"/>
  <c r="K3" i="6"/>
  <c r="K2" i="6"/>
  <c r="K5" i="6"/>
  <c r="K6" i="6"/>
  <c r="K5" i="5"/>
  <c r="K2" i="5"/>
  <c r="K4" i="5"/>
  <c r="K7" i="1"/>
  <c r="K9" i="1"/>
  <c r="K6" i="1"/>
  <c r="K4" i="1"/>
  <c r="F2" i="1"/>
  <c r="K2" i="1" s="1"/>
  <c r="K8" i="1"/>
  <c r="K3" i="1"/>
  <c r="F10" i="1"/>
  <c r="K10" i="1" s="1"/>
  <c r="F11" i="1"/>
  <c r="K11" i="1" s="1"/>
  <c r="F12" i="1"/>
  <c r="K12" i="1" s="1"/>
  <c r="F13" i="1"/>
  <c r="K13" i="1" s="1"/>
  <c r="F14" i="1"/>
  <c r="K14" i="1" s="1"/>
  <c r="L14" i="1" s="1"/>
  <c r="F15" i="1"/>
  <c r="K15" i="1" s="1"/>
  <c r="L15" i="1" s="1"/>
  <c r="F16" i="1"/>
  <c r="K16" i="1" s="1"/>
  <c r="L16" i="1" s="1"/>
  <c r="F17" i="1"/>
  <c r="K17" i="1" s="1"/>
  <c r="L17" i="1" s="1"/>
  <c r="F18" i="1"/>
  <c r="K18" i="1" s="1"/>
  <c r="L18" i="1" s="1"/>
  <c r="F19" i="1"/>
  <c r="K19" i="1" s="1"/>
  <c r="L19" i="1" s="1"/>
  <c r="F20" i="1"/>
  <c r="K20" i="1" s="1"/>
  <c r="L20" i="1" s="1"/>
  <c r="F21" i="1"/>
  <c r="K21" i="1" s="1"/>
  <c r="L21" i="1" s="1"/>
  <c r="K5" i="1"/>
  <c r="L17" i="5" l="1"/>
  <c r="L19" i="5"/>
  <c r="L11" i="5"/>
  <c r="L9" i="5"/>
  <c r="L18" i="5"/>
  <c r="L15" i="5"/>
  <c r="L20" i="5"/>
  <c r="L21" i="5"/>
  <c r="L12" i="5"/>
  <c r="L13" i="5"/>
  <c r="L22" i="5"/>
  <c r="L14" i="5"/>
  <c r="L16" i="5"/>
  <c r="L10" i="5"/>
  <c r="L16" i="6"/>
  <c r="L15" i="6"/>
  <c r="L11" i="6"/>
  <c r="L12" i="6"/>
  <c r="L14" i="6"/>
  <c r="L20" i="6"/>
  <c r="L17" i="6"/>
  <c r="L10" i="6"/>
  <c r="L8" i="6"/>
  <c r="L7" i="6"/>
  <c r="L13" i="6"/>
  <c r="L19" i="6"/>
  <c r="L18" i="6"/>
  <c r="L9" i="6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H39" i="1"/>
  <c r="H42" i="1"/>
  <c r="H46" i="1"/>
  <c r="H37" i="1"/>
  <c r="H40" i="1"/>
  <c r="H44" i="1"/>
  <c r="H45" i="1"/>
  <c r="H47" i="1"/>
  <c r="H48" i="1"/>
  <c r="H49" i="1"/>
  <c r="H43" i="1"/>
  <c r="H41" i="1"/>
  <c r="H38" i="1"/>
  <c r="L42" i="1"/>
  <c r="L37" i="1"/>
  <c r="L34" i="1"/>
  <c r="L29" i="1"/>
  <c r="L32" i="1"/>
  <c r="L28" i="1"/>
  <c r="L48" i="1"/>
  <c r="L30" i="1"/>
  <c r="L27" i="1"/>
  <c r="L39" i="1"/>
  <c r="L33" i="1"/>
  <c r="L22" i="1"/>
  <c r="L44" i="1"/>
  <c r="L36" i="1"/>
  <c r="L23" i="1"/>
  <c r="L49" i="1"/>
  <c r="L46" i="1"/>
  <c r="L45" i="1"/>
  <c r="L47" i="1"/>
  <c r="L31" i="1"/>
  <c r="L35" i="1"/>
  <c r="L40" i="1"/>
  <c r="L41" i="1"/>
  <c r="L26" i="1"/>
  <c r="L38" i="1"/>
  <c r="L43" i="1"/>
  <c r="L25" i="1"/>
  <c r="L24" i="1"/>
</calcChain>
</file>

<file path=xl/sharedStrings.xml><?xml version="1.0" encoding="utf-8"?>
<sst xmlns="http://schemas.openxmlformats.org/spreadsheetml/2006/main" count="167" uniqueCount="33">
  <si>
    <t>№</t>
  </si>
  <si>
    <t>теория</t>
  </si>
  <si>
    <t>Челнок</t>
  </si>
  <si>
    <t>Сумма баллов</t>
  </si>
  <si>
    <t>Место</t>
  </si>
  <si>
    <t>-</t>
  </si>
  <si>
    <t>Гимнастика</t>
  </si>
  <si>
    <t>формула</t>
  </si>
  <si>
    <t>формулы</t>
  </si>
  <si>
    <t>Спортивные игры</t>
  </si>
  <si>
    <t xml:space="preserve">фамилия </t>
  </si>
  <si>
    <t xml:space="preserve">Малышев </t>
  </si>
  <si>
    <t xml:space="preserve">Алькин </t>
  </si>
  <si>
    <t>Ершова</t>
  </si>
  <si>
    <t>Кукушкина</t>
  </si>
  <si>
    <t>Деденко</t>
  </si>
  <si>
    <t>Григорьев</t>
  </si>
  <si>
    <t>Киселев</t>
  </si>
  <si>
    <t>Лебедева</t>
  </si>
  <si>
    <t xml:space="preserve">Смирнова </t>
  </si>
  <si>
    <t>Ерусланов</t>
  </si>
  <si>
    <t>Чикин</t>
  </si>
  <si>
    <t xml:space="preserve">Косташ </t>
  </si>
  <si>
    <t>Булатов</t>
  </si>
  <si>
    <t>Виноградов</t>
  </si>
  <si>
    <t xml:space="preserve">Кабанова </t>
  </si>
  <si>
    <t>Крюкова</t>
  </si>
  <si>
    <t>Цветникова</t>
  </si>
  <si>
    <t>Филимонов</t>
  </si>
  <si>
    <t>Зайцев</t>
  </si>
  <si>
    <t>Каргичев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</si>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</sst>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hidden="1"/>
    </xf>
    <xf numFmtId="2" fontId="0" fillId="5" borderId="1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5" borderId="0" xfId="0" applyFill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hidden="1"/>
    </xf>
    <xf numFmtId="164" fontId="2" fillId="4" borderId="1" xfId="0" applyNumberFormat="1" applyFont="1" applyFill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/>
    </xf>
    <xf numFmtId="164" fontId="3" fillId="5" borderId="1" xfId="0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2" fillId="6" borderId="0" xfId="0" applyNumberFormat="1" applyFont="1" applyFill="1" applyAlignment="1" applyProtection="1">
      <alignment wrapText="1"/>
      <protection locked="0"/>
    </xf>
    <xf numFmtId="2" fontId="2" fillId="6" borderId="1" xfId="0" applyNumberFormat="1" applyFont="1" applyFill="1" applyBorder="1" applyAlignment="1" applyProtection="1">
      <alignment wrapText="1"/>
      <protection hidden="1"/>
    </xf>
    <xf numFmtId="2" fontId="2" fillId="6" borderId="1" xfId="0" applyNumberFormat="1" applyFont="1" applyFill="1" applyBorder="1" applyAlignment="1" applyProtection="1">
      <alignment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hidden="1"/>
    </xf>
    <xf numFmtId="0" fontId="2" fillId="6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145" zoomScaleNormal="145" workbookViewId="0">
      <selection activeCell="E1" sqref="C1:E1048576"/>
    </sheetView>
  </sheetViews>
  <sheetFormatPr defaultRowHeight="15" x14ac:dyDescent="0.25"/>
  <cols>
    <col min="1" max="1" width="6.85546875" style="1" customWidth="1"/>
    <col min="2" max="2" width="9.28515625" style="1" customWidth="1"/>
    <col min="3" max="3" width="6.85546875" style="11" customWidth="1"/>
    <col min="4" max="4" width="7.28515625" style="12" customWidth="1"/>
    <col min="5" max="5" width="6.85546875" style="11" customWidth="1"/>
    <col min="6" max="6" width="7.28515625" style="12" customWidth="1"/>
    <col min="7" max="7" width="8.140625" style="11" customWidth="1"/>
    <col min="8" max="8" width="11.85546875" style="32" customWidth="1"/>
    <col min="9" max="9" width="7.85546875" style="20" customWidth="1"/>
    <col min="10" max="10" width="7.85546875" style="32" customWidth="1"/>
    <col min="11" max="11" width="8.85546875" style="30" customWidth="1"/>
    <col min="12" max="12" width="12.140625" style="30" customWidth="1"/>
    <col min="13" max="16384" width="9.140625" style="1"/>
  </cols>
  <sheetData>
    <row r="1" spans="1:12" s="2" customFormat="1" ht="34.5" customHeight="1" x14ac:dyDescent="0.25">
      <c r="A1" s="6" t="s">
        <v>0</v>
      </c>
      <c r="B1" s="6" t="s">
        <v>10</v>
      </c>
      <c r="C1" s="7" t="s">
        <v>1</v>
      </c>
      <c r="D1" s="12" t="s">
        <v>7</v>
      </c>
      <c r="E1" s="7" t="s">
        <v>6</v>
      </c>
      <c r="F1" s="12" t="s">
        <v>7</v>
      </c>
      <c r="G1" s="18" t="s">
        <v>2</v>
      </c>
      <c r="H1" s="32" t="s">
        <v>7</v>
      </c>
      <c r="I1" s="21" t="s">
        <v>9</v>
      </c>
      <c r="J1" s="32" t="s">
        <v>8</v>
      </c>
      <c r="K1" s="26" t="s">
        <v>3</v>
      </c>
      <c r="L1" s="31" t="s">
        <v>4</v>
      </c>
    </row>
    <row r="2" spans="1:12" s="9" customFormat="1" x14ac:dyDescent="0.25">
      <c r="A2" s="9">
        <v>1</v>
      </c>
      <c r="B2" s="9" t="s">
        <v>13</v>
      </c>
      <c r="C2" s="13">
        <v>9.5</v>
      </c>
      <c r="D2" s="24">
        <f>20*C2/22</f>
        <v>8.6363636363636367</v>
      </c>
      <c r="E2" s="13">
        <v>9.5</v>
      </c>
      <c r="F2" s="25">
        <f>30*E2/10</f>
        <v>28.5</v>
      </c>
      <c r="G2" s="13">
        <v>25.5</v>
      </c>
      <c r="H2" s="33">
        <f>25*25.5/G2</f>
        <v>25</v>
      </c>
      <c r="I2" s="14">
        <v>14.1</v>
      </c>
      <c r="J2" s="33">
        <f>25*14/I2</f>
        <v>24.822695035460992</v>
      </c>
      <c r="K2" s="27">
        <f t="shared" ref="K2:K35" si="0">SUM(D2,F2,H2,J2)</f>
        <v>86.959058671824636</v>
      </c>
      <c r="L2" s="28" t="s">
        <v>31</v>
      </c>
    </row>
    <row r="3" spans="1:12" s="9" customFormat="1" x14ac:dyDescent="0.25">
      <c r="A3" s="9">
        <v>2</v>
      </c>
      <c r="B3" s="9" t="s">
        <v>14</v>
      </c>
      <c r="C3" s="13">
        <v>7.5</v>
      </c>
      <c r="D3" s="24">
        <f t="shared" ref="D3:D59" si="1">20*C3/22</f>
        <v>6.8181818181818183</v>
      </c>
      <c r="E3" s="13">
        <v>7</v>
      </c>
      <c r="F3" s="25">
        <f t="shared" ref="F3:F9" si="2">30*E3/10</f>
        <v>21</v>
      </c>
      <c r="G3" s="13">
        <v>25.53</v>
      </c>
      <c r="H3" s="33">
        <f t="shared" ref="H3:H10" si="3">25*25.5/G3</f>
        <v>24.970622796709751</v>
      </c>
      <c r="I3" s="23">
        <v>14</v>
      </c>
      <c r="J3" s="33">
        <f t="shared" ref="J3:J8" si="4">25*14/I3</f>
        <v>25</v>
      </c>
      <c r="K3" s="27">
        <f t="shared" si="0"/>
        <v>77.788804614891575</v>
      </c>
      <c r="L3" s="28"/>
    </row>
    <row r="4" spans="1:12" s="9" customFormat="1" x14ac:dyDescent="0.25">
      <c r="A4" s="9">
        <v>3</v>
      </c>
      <c r="C4" s="13"/>
      <c r="D4" s="24">
        <f t="shared" si="1"/>
        <v>0</v>
      </c>
      <c r="E4" s="13"/>
      <c r="F4" s="25">
        <f t="shared" si="2"/>
        <v>0</v>
      </c>
      <c r="G4" s="13"/>
      <c r="H4" s="33" t="e">
        <f t="shared" si="3"/>
        <v>#DIV/0!</v>
      </c>
      <c r="I4" s="14"/>
      <c r="J4" s="33" t="e">
        <f t="shared" si="4"/>
        <v>#DIV/0!</v>
      </c>
      <c r="K4" s="27" t="e">
        <f t="shared" si="0"/>
        <v>#DIV/0!</v>
      </c>
      <c r="L4" s="28"/>
    </row>
    <row r="5" spans="1:12" s="9" customFormat="1" x14ac:dyDescent="0.25">
      <c r="A5" s="9">
        <v>4</v>
      </c>
      <c r="C5" s="13"/>
      <c r="D5" s="24">
        <f t="shared" si="1"/>
        <v>0</v>
      </c>
      <c r="E5" s="13"/>
      <c r="F5" s="25">
        <f t="shared" si="2"/>
        <v>0</v>
      </c>
      <c r="G5" s="22"/>
      <c r="H5" s="33" t="e">
        <f t="shared" si="3"/>
        <v>#DIV/0!</v>
      </c>
      <c r="I5" s="14"/>
      <c r="J5" s="33" t="e">
        <f t="shared" si="4"/>
        <v>#DIV/0!</v>
      </c>
      <c r="K5" s="27" t="e">
        <f t="shared" si="0"/>
        <v>#DIV/0!</v>
      </c>
      <c r="L5" s="28"/>
    </row>
    <row r="6" spans="1:12" s="9" customFormat="1" x14ac:dyDescent="0.25">
      <c r="A6" s="9">
        <v>5</v>
      </c>
      <c r="C6" s="13"/>
      <c r="D6" s="24">
        <f t="shared" si="1"/>
        <v>0</v>
      </c>
      <c r="E6" s="13"/>
      <c r="F6" s="25">
        <f t="shared" si="2"/>
        <v>0</v>
      </c>
      <c r="G6" s="13"/>
      <c r="H6" s="33" t="e">
        <f t="shared" si="3"/>
        <v>#DIV/0!</v>
      </c>
      <c r="I6" s="14"/>
      <c r="J6" s="33" t="e">
        <f t="shared" si="4"/>
        <v>#DIV/0!</v>
      </c>
      <c r="K6" s="27" t="e">
        <f t="shared" si="0"/>
        <v>#DIV/0!</v>
      </c>
      <c r="L6" s="28"/>
    </row>
    <row r="7" spans="1:12" s="9" customFormat="1" x14ac:dyDescent="0.25">
      <c r="A7" s="9">
        <v>6</v>
      </c>
      <c r="C7" s="13"/>
      <c r="D7" s="24">
        <f t="shared" si="1"/>
        <v>0</v>
      </c>
      <c r="E7" s="13"/>
      <c r="F7" s="25">
        <f t="shared" si="2"/>
        <v>0</v>
      </c>
      <c r="G7" s="13"/>
      <c r="H7" s="33" t="e">
        <f t="shared" si="3"/>
        <v>#DIV/0!</v>
      </c>
      <c r="I7" s="14"/>
      <c r="J7" s="33" t="e">
        <f t="shared" si="4"/>
        <v>#DIV/0!</v>
      </c>
      <c r="K7" s="27" t="e">
        <f t="shared" si="0"/>
        <v>#DIV/0!</v>
      </c>
      <c r="L7" s="28"/>
    </row>
    <row r="8" spans="1:12" s="9" customFormat="1" x14ac:dyDescent="0.25">
      <c r="A8" s="9">
        <v>7</v>
      </c>
      <c r="C8" s="13"/>
      <c r="D8" s="24">
        <f t="shared" si="1"/>
        <v>0</v>
      </c>
      <c r="E8" s="13"/>
      <c r="F8" s="25">
        <f t="shared" si="2"/>
        <v>0</v>
      </c>
      <c r="G8" s="13"/>
      <c r="H8" s="33" t="e">
        <f t="shared" si="3"/>
        <v>#DIV/0!</v>
      </c>
      <c r="I8" s="14"/>
      <c r="J8" s="33" t="e">
        <f t="shared" si="4"/>
        <v>#DIV/0!</v>
      </c>
      <c r="K8" s="27" t="e">
        <f t="shared" si="0"/>
        <v>#DIV/0!</v>
      </c>
      <c r="L8" s="28"/>
    </row>
    <row r="9" spans="1:12" s="10" customFormat="1" x14ac:dyDescent="0.25">
      <c r="A9" s="9">
        <v>8</v>
      </c>
      <c r="B9" s="9"/>
      <c r="C9" s="13"/>
      <c r="D9" s="24">
        <f t="shared" si="1"/>
        <v>0</v>
      </c>
      <c r="E9" s="13"/>
      <c r="F9" s="25">
        <f t="shared" si="2"/>
        <v>0</v>
      </c>
      <c r="G9" s="13"/>
      <c r="H9" s="33" t="e">
        <f t="shared" si="3"/>
        <v>#DIV/0!</v>
      </c>
      <c r="I9" s="14"/>
      <c r="J9" s="33" t="e">
        <f t="shared" ref="J9:J43" si="5">25*21.3/I9</f>
        <v>#DIV/0!</v>
      </c>
      <c r="K9" s="27" t="e">
        <f t="shared" si="0"/>
        <v>#DIV/0!</v>
      </c>
      <c r="L9" s="28"/>
    </row>
    <row r="10" spans="1:12" s="10" customFormat="1" x14ac:dyDescent="0.25">
      <c r="A10" s="9"/>
      <c r="B10" s="9"/>
      <c r="C10" s="13"/>
      <c r="D10" s="24">
        <f t="shared" si="1"/>
        <v>0</v>
      </c>
      <c r="E10" s="13"/>
      <c r="F10" s="25">
        <f t="shared" ref="F10:F31" si="6">30*E10/10</f>
        <v>0</v>
      </c>
      <c r="G10" s="13"/>
      <c r="H10" s="33" t="e">
        <f t="shared" si="3"/>
        <v>#DIV/0!</v>
      </c>
      <c r="I10" s="14"/>
      <c r="J10" s="33" t="e">
        <f t="shared" si="5"/>
        <v>#DIV/0!</v>
      </c>
      <c r="K10" s="27" t="e">
        <f t="shared" si="0"/>
        <v>#DIV/0!</v>
      </c>
      <c r="L10" s="28"/>
    </row>
    <row r="11" spans="1:12" s="10" customFormat="1" x14ac:dyDescent="0.25">
      <c r="A11" s="9"/>
      <c r="B11" s="9"/>
      <c r="C11" s="14"/>
      <c r="D11" s="24">
        <f t="shared" si="1"/>
        <v>0</v>
      </c>
      <c r="E11" s="14"/>
      <c r="F11" s="25">
        <f t="shared" si="6"/>
        <v>0</v>
      </c>
      <c r="G11" s="13"/>
      <c r="H11" s="33" t="e">
        <f t="shared" ref="H11:H36" si="7">25*14.55/G11</f>
        <v>#DIV/0!</v>
      </c>
      <c r="I11" s="14"/>
      <c r="J11" s="33" t="e">
        <f t="shared" si="5"/>
        <v>#DIV/0!</v>
      </c>
      <c r="K11" s="27" t="e">
        <f t="shared" si="0"/>
        <v>#DIV/0!</v>
      </c>
      <c r="L11" s="28"/>
    </row>
    <row r="12" spans="1:12" s="10" customFormat="1" x14ac:dyDescent="0.25">
      <c r="A12" s="9"/>
      <c r="B12" s="9"/>
      <c r="C12" s="14"/>
      <c r="D12" s="24">
        <f t="shared" si="1"/>
        <v>0</v>
      </c>
      <c r="E12" s="14"/>
      <c r="F12" s="25">
        <f t="shared" si="6"/>
        <v>0</v>
      </c>
      <c r="G12" s="15"/>
      <c r="H12" s="33" t="e">
        <f t="shared" si="7"/>
        <v>#DIV/0!</v>
      </c>
      <c r="I12" s="14"/>
      <c r="J12" s="33" t="e">
        <f t="shared" si="5"/>
        <v>#DIV/0!</v>
      </c>
      <c r="K12" s="27" t="e">
        <f t="shared" si="0"/>
        <v>#DIV/0!</v>
      </c>
      <c r="L12" s="28"/>
    </row>
    <row r="13" spans="1:12" s="10" customFormat="1" x14ac:dyDescent="0.25">
      <c r="A13" s="9"/>
      <c r="B13" s="9"/>
      <c r="C13" s="14"/>
      <c r="D13" s="24">
        <f t="shared" si="1"/>
        <v>0</v>
      </c>
      <c r="E13" s="14"/>
      <c r="F13" s="25">
        <f t="shared" si="6"/>
        <v>0</v>
      </c>
      <c r="G13" s="13"/>
      <c r="H13" s="33" t="e">
        <f t="shared" si="7"/>
        <v>#DIV/0!</v>
      </c>
      <c r="I13" s="14"/>
      <c r="J13" s="33" t="e">
        <f t="shared" si="5"/>
        <v>#DIV/0!</v>
      </c>
      <c r="K13" s="27" t="e">
        <f t="shared" si="0"/>
        <v>#DIV/0!</v>
      </c>
      <c r="L13" s="28"/>
    </row>
    <row r="14" spans="1:12" s="10" customFormat="1" x14ac:dyDescent="0.25">
      <c r="A14" s="9"/>
      <c r="B14" s="9"/>
      <c r="C14" s="14"/>
      <c r="D14" s="24">
        <f t="shared" si="1"/>
        <v>0</v>
      </c>
      <c r="E14" s="14"/>
      <c r="F14" s="25">
        <f t="shared" si="6"/>
        <v>0</v>
      </c>
      <c r="G14" s="13"/>
      <c r="H14" s="33" t="e">
        <f t="shared" si="7"/>
        <v>#DIV/0!</v>
      </c>
      <c r="I14" s="14"/>
      <c r="J14" s="33" t="e">
        <f t="shared" si="5"/>
        <v>#DIV/0!</v>
      </c>
      <c r="K14" s="27" t="e">
        <f t="shared" si="0"/>
        <v>#DIV/0!</v>
      </c>
      <c r="L14" s="28" t="e">
        <f t="shared" ref="L14:L21" si="8">_xlfn.RANK.EQ(K14,K$2:K$50)</f>
        <v>#DIV/0!</v>
      </c>
    </row>
    <row r="15" spans="1:12" s="10" customFormat="1" x14ac:dyDescent="0.25">
      <c r="A15" s="9"/>
      <c r="B15" s="9"/>
      <c r="C15" s="13"/>
      <c r="D15" s="24">
        <f t="shared" si="1"/>
        <v>0</v>
      </c>
      <c r="E15" s="13"/>
      <c r="F15" s="25">
        <f t="shared" si="6"/>
        <v>0</v>
      </c>
      <c r="G15" s="13"/>
      <c r="H15" s="33" t="e">
        <f t="shared" si="7"/>
        <v>#DIV/0!</v>
      </c>
      <c r="I15" s="14"/>
      <c r="J15" s="33" t="e">
        <f t="shared" si="5"/>
        <v>#DIV/0!</v>
      </c>
      <c r="K15" s="27" t="e">
        <f t="shared" si="0"/>
        <v>#DIV/0!</v>
      </c>
      <c r="L15" s="28" t="e">
        <f t="shared" si="8"/>
        <v>#DIV/0!</v>
      </c>
    </row>
    <row r="16" spans="1:12" s="10" customFormat="1" x14ac:dyDescent="0.25">
      <c r="A16" s="9"/>
      <c r="B16" s="9"/>
      <c r="C16" s="13"/>
      <c r="D16" s="24">
        <f t="shared" si="1"/>
        <v>0</v>
      </c>
      <c r="E16" s="13"/>
      <c r="F16" s="25">
        <f t="shared" si="6"/>
        <v>0</v>
      </c>
      <c r="G16" s="13"/>
      <c r="H16" s="33" t="e">
        <f t="shared" si="7"/>
        <v>#DIV/0!</v>
      </c>
      <c r="I16" s="14"/>
      <c r="J16" s="33" t="e">
        <f t="shared" si="5"/>
        <v>#DIV/0!</v>
      </c>
      <c r="K16" s="27" t="e">
        <f t="shared" si="0"/>
        <v>#DIV/0!</v>
      </c>
      <c r="L16" s="28" t="e">
        <f t="shared" si="8"/>
        <v>#DIV/0!</v>
      </c>
    </row>
    <row r="17" spans="1:12" s="5" customFormat="1" x14ac:dyDescent="0.25">
      <c r="A17" s="4"/>
      <c r="B17" s="4"/>
      <c r="C17" s="8"/>
      <c r="D17" s="24">
        <f t="shared" si="1"/>
        <v>0</v>
      </c>
      <c r="E17" s="8"/>
      <c r="F17" s="25">
        <f t="shared" si="6"/>
        <v>0</v>
      </c>
      <c r="G17" s="8"/>
      <c r="H17" s="33" t="e">
        <f t="shared" si="7"/>
        <v>#DIV/0!</v>
      </c>
      <c r="I17" s="14"/>
      <c r="J17" s="33" t="e">
        <f t="shared" si="5"/>
        <v>#DIV/0!</v>
      </c>
      <c r="K17" s="27" t="e">
        <f t="shared" si="0"/>
        <v>#DIV/0!</v>
      </c>
      <c r="L17" s="28" t="e">
        <f t="shared" si="8"/>
        <v>#DIV/0!</v>
      </c>
    </row>
    <row r="18" spans="1:12" s="5" customFormat="1" x14ac:dyDescent="0.25">
      <c r="A18" s="4"/>
      <c r="B18" s="4"/>
      <c r="C18" s="8"/>
      <c r="D18" s="24">
        <f t="shared" si="1"/>
        <v>0</v>
      </c>
      <c r="E18" s="8"/>
      <c r="F18" s="25">
        <f t="shared" si="6"/>
        <v>0</v>
      </c>
      <c r="G18" s="8"/>
      <c r="H18" s="33" t="e">
        <f t="shared" si="7"/>
        <v>#DIV/0!</v>
      </c>
      <c r="I18" s="14"/>
      <c r="J18" s="33" t="e">
        <f t="shared" si="5"/>
        <v>#DIV/0!</v>
      </c>
      <c r="K18" s="27" t="e">
        <f t="shared" si="0"/>
        <v>#DIV/0!</v>
      </c>
      <c r="L18" s="28" t="e">
        <f t="shared" si="8"/>
        <v>#DIV/0!</v>
      </c>
    </row>
    <row r="19" spans="1:12" s="5" customFormat="1" x14ac:dyDescent="0.25">
      <c r="A19" s="4"/>
      <c r="B19" s="4"/>
      <c r="C19" s="8"/>
      <c r="D19" s="24">
        <f t="shared" si="1"/>
        <v>0</v>
      </c>
      <c r="E19" s="8"/>
      <c r="F19" s="25">
        <f t="shared" si="6"/>
        <v>0</v>
      </c>
      <c r="G19" s="8"/>
      <c r="H19" s="33" t="e">
        <f t="shared" si="7"/>
        <v>#DIV/0!</v>
      </c>
      <c r="I19" s="14"/>
      <c r="J19" s="33" t="e">
        <f t="shared" si="5"/>
        <v>#DIV/0!</v>
      </c>
      <c r="K19" s="27" t="e">
        <f t="shared" si="0"/>
        <v>#DIV/0!</v>
      </c>
      <c r="L19" s="28" t="e">
        <f t="shared" si="8"/>
        <v>#DIV/0!</v>
      </c>
    </row>
    <row r="20" spans="1:12" s="5" customFormat="1" x14ac:dyDescent="0.25">
      <c r="A20" s="4">
        <f t="shared" ref="A20:A49" si="9">A19+1</f>
        <v>1</v>
      </c>
      <c r="B20" s="4"/>
      <c r="C20" s="8"/>
      <c r="D20" s="24">
        <f t="shared" si="1"/>
        <v>0</v>
      </c>
      <c r="E20" s="8"/>
      <c r="F20" s="25">
        <f t="shared" si="6"/>
        <v>0</v>
      </c>
      <c r="G20" s="8"/>
      <c r="H20" s="33" t="e">
        <f t="shared" si="7"/>
        <v>#DIV/0!</v>
      </c>
      <c r="I20" s="14"/>
      <c r="J20" s="33" t="e">
        <f t="shared" si="5"/>
        <v>#DIV/0!</v>
      </c>
      <c r="K20" s="27" t="e">
        <f t="shared" si="0"/>
        <v>#DIV/0!</v>
      </c>
      <c r="L20" s="28" t="e">
        <f t="shared" si="8"/>
        <v>#DIV/0!</v>
      </c>
    </row>
    <row r="21" spans="1:12" s="5" customFormat="1" x14ac:dyDescent="0.25">
      <c r="A21" s="4">
        <f t="shared" si="9"/>
        <v>2</v>
      </c>
      <c r="B21" s="4"/>
      <c r="C21" s="8"/>
      <c r="D21" s="24">
        <f t="shared" si="1"/>
        <v>0</v>
      </c>
      <c r="E21" s="8"/>
      <c r="F21" s="25">
        <f t="shared" si="6"/>
        <v>0</v>
      </c>
      <c r="G21" s="8"/>
      <c r="H21" s="33" t="e">
        <f t="shared" si="7"/>
        <v>#DIV/0!</v>
      </c>
      <c r="I21" s="14"/>
      <c r="J21" s="33" t="e">
        <f t="shared" si="5"/>
        <v>#DIV/0!</v>
      </c>
      <c r="K21" s="27" t="e">
        <f t="shared" si="0"/>
        <v>#DIV/0!</v>
      </c>
      <c r="L21" s="28" t="e">
        <f t="shared" si="8"/>
        <v>#DIV/0!</v>
      </c>
    </row>
    <row r="22" spans="1:12" s="5" customFormat="1" x14ac:dyDescent="0.25">
      <c r="A22" s="4">
        <f t="shared" si="9"/>
        <v>3</v>
      </c>
      <c r="B22" s="4"/>
      <c r="C22" s="8"/>
      <c r="D22" s="24">
        <f t="shared" si="1"/>
        <v>0</v>
      </c>
      <c r="E22" s="8"/>
      <c r="F22" s="25">
        <f t="shared" si="6"/>
        <v>0</v>
      </c>
      <c r="G22" s="8"/>
      <c r="H22" s="33" t="e">
        <f t="shared" si="7"/>
        <v>#DIV/0!</v>
      </c>
      <c r="I22" s="14"/>
      <c r="J22" s="33" t="e">
        <f t="shared" si="5"/>
        <v>#DIV/0!</v>
      </c>
      <c r="K22" s="27" t="e">
        <f t="shared" si="0"/>
        <v>#DIV/0!</v>
      </c>
      <c r="L22" s="28" t="e">
        <f t="shared" ref="L22:L49" si="10">_xlfn.RANK.EQ(K22,K$2:K$50)</f>
        <v>#DIV/0!</v>
      </c>
    </row>
    <row r="23" spans="1:12" s="5" customFormat="1" x14ac:dyDescent="0.25">
      <c r="A23" s="4">
        <f t="shared" si="9"/>
        <v>4</v>
      </c>
      <c r="B23" s="4"/>
      <c r="C23" s="8"/>
      <c r="D23" s="24">
        <f t="shared" si="1"/>
        <v>0</v>
      </c>
      <c r="E23" s="8"/>
      <c r="F23" s="25">
        <f t="shared" si="6"/>
        <v>0</v>
      </c>
      <c r="G23" s="8"/>
      <c r="H23" s="33" t="e">
        <f t="shared" si="7"/>
        <v>#DIV/0!</v>
      </c>
      <c r="I23" s="14"/>
      <c r="J23" s="33" t="e">
        <f t="shared" si="5"/>
        <v>#DIV/0!</v>
      </c>
      <c r="K23" s="27" t="e">
        <f t="shared" si="0"/>
        <v>#DIV/0!</v>
      </c>
      <c r="L23" s="28" t="e">
        <f t="shared" si="10"/>
        <v>#DIV/0!</v>
      </c>
    </row>
    <row r="24" spans="1:12" s="5" customFormat="1" x14ac:dyDescent="0.25">
      <c r="A24" s="4">
        <f t="shared" si="9"/>
        <v>5</v>
      </c>
      <c r="B24" s="4"/>
      <c r="C24" s="8"/>
      <c r="D24" s="24">
        <f t="shared" si="1"/>
        <v>0</v>
      </c>
      <c r="E24" s="8"/>
      <c r="F24" s="25">
        <f t="shared" si="6"/>
        <v>0</v>
      </c>
      <c r="G24" s="8"/>
      <c r="H24" s="33" t="e">
        <f t="shared" si="7"/>
        <v>#DIV/0!</v>
      </c>
      <c r="I24" s="14"/>
      <c r="J24" s="33" t="e">
        <f t="shared" si="5"/>
        <v>#DIV/0!</v>
      </c>
      <c r="K24" s="27" t="e">
        <f t="shared" si="0"/>
        <v>#DIV/0!</v>
      </c>
      <c r="L24" s="28" t="e">
        <f t="shared" si="10"/>
        <v>#DIV/0!</v>
      </c>
    </row>
    <row r="25" spans="1:12" s="5" customFormat="1" x14ac:dyDescent="0.25">
      <c r="A25" s="4">
        <f t="shared" si="9"/>
        <v>6</v>
      </c>
      <c r="B25" s="4"/>
      <c r="C25" s="8"/>
      <c r="D25" s="24">
        <f t="shared" si="1"/>
        <v>0</v>
      </c>
      <c r="E25" s="8"/>
      <c r="F25" s="25">
        <f t="shared" si="6"/>
        <v>0</v>
      </c>
      <c r="G25" s="8"/>
      <c r="H25" s="33" t="e">
        <f t="shared" si="7"/>
        <v>#DIV/0!</v>
      </c>
      <c r="I25" s="14"/>
      <c r="J25" s="33" t="e">
        <f t="shared" si="5"/>
        <v>#DIV/0!</v>
      </c>
      <c r="K25" s="27" t="e">
        <f t="shared" si="0"/>
        <v>#DIV/0!</v>
      </c>
      <c r="L25" s="28" t="e">
        <f t="shared" si="10"/>
        <v>#DIV/0!</v>
      </c>
    </row>
    <row r="26" spans="1:12" s="5" customFormat="1" x14ac:dyDescent="0.25">
      <c r="A26" s="4">
        <f t="shared" si="9"/>
        <v>7</v>
      </c>
      <c r="B26" s="4"/>
      <c r="C26" s="8"/>
      <c r="D26" s="24">
        <f t="shared" si="1"/>
        <v>0</v>
      </c>
      <c r="E26" s="8"/>
      <c r="F26" s="25">
        <f t="shared" si="6"/>
        <v>0</v>
      </c>
      <c r="G26" s="8" t="s">
        <v>5</v>
      </c>
      <c r="H26" s="33" t="e">
        <f t="shared" si="7"/>
        <v>#VALUE!</v>
      </c>
      <c r="I26" s="14"/>
      <c r="J26" s="33" t="e">
        <f t="shared" si="5"/>
        <v>#DIV/0!</v>
      </c>
      <c r="K26" s="27" t="e">
        <f t="shared" si="0"/>
        <v>#VALUE!</v>
      </c>
      <c r="L26" s="28" t="e">
        <f t="shared" si="10"/>
        <v>#VALUE!</v>
      </c>
    </row>
    <row r="27" spans="1:12" s="5" customFormat="1" x14ac:dyDescent="0.25">
      <c r="A27" s="4">
        <f t="shared" si="9"/>
        <v>8</v>
      </c>
      <c r="B27" s="4"/>
      <c r="C27" s="8"/>
      <c r="D27" s="24">
        <f t="shared" si="1"/>
        <v>0</v>
      </c>
      <c r="E27" s="8"/>
      <c r="F27" s="25">
        <f t="shared" si="6"/>
        <v>0</v>
      </c>
      <c r="G27" s="8" t="s">
        <v>5</v>
      </c>
      <c r="H27" s="33" t="e">
        <f t="shared" si="7"/>
        <v>#VALUE!</v>
      </c>
      <c r="I27" s="14"/>
      <c r="J27" s="33" t="e">
        <f t="shared" si="5"/>
        <v>#DIV/0!</v>
      </c>
      <c r="K27" s="27" t="e">
        <f t="shared" si="0"/>
        <v>#VALUE!</v>
      </c>
      <c r="L27" s="28" t="e">
        <f t="shared" si="10"/>
        <v>#VALUE!</v>
      </c>
    </row>
    <row r="28" spans="1:12" s="5" customFormat="1" x14ac:dyDescent="0.25">
      <c r="A28" s="4">
        <f t="shared" si="9"/>
        <v>9</v>
      </c>
      <c r="B28" s="4"/>
      <c r="C28" s="8"/>
      <c r="D28" s="24">
        <f t="shared" si="1"/>
        <v>0</v>
      </c>
      <c r="E28" s="8"/>
      <c r="F28" s="25">
        <f t="shared" si="6"/>
        <v>0</v>
      </c>
      <c r="G28" s="8" t="s">
        <v>5</v>
      </c>
      <c r="H28" s="33" t="e">
        <f t="shared" si="7"/>
        <v>#VALUE!</v>
      </c>
      <c r="I28" s="14"/>
      <c r="J28" s="33" t="e">
        <f t="shared" si="5"/>
        <v>#DIV/0!</v>
      </c>
      <c r="K28" s="27" t="e">
        <f t="shared" si="0"/>
        <v>#VALUE!</v>
      </c>
      <c r="L28" s="28" t="e">
        <f t="shared" si="10"/>
        <v>#VALUE!</v>
      </c>
    </row>
    <row r="29" spans="1:12" s="5" customFormat="1" x14ac:dyDescent="0.25">
      <c r="A29" s="4">
        <f t="shared" si="9"/>
        <v>10</v>
      </c>
      <c r="B29" s="4"/>
      <c r="C29" s="8"/>
      <c r="D29" s="24">
        <f t="shared" si="1"/>
        <v>0</v>
      </c>
      <c r="E29" s="8"/>
      <c r="F29" s="25">
        <f t="shared" si="6"/>
        <v>0</v>
      </c>
      <c r="G29" s="8" t="s">
        <v>5</v>
      </c>
      <c r="H29" s="33" t="e">
        <f t="shared" si="7"/>
        <v>#VALUE!</v>
      </c>
      <c r="I29" s="14"/>
      <c r="J29" s="33" t="e">
        <f t="shared" si="5"/>
        <v>#DIV/0!</v>
      </c>
      <c r="K29" s="27" t="e">
        <f t="shared" si="0"/>
        <v>#VALUE!</v>
      </c>
      <c r="L29" s="28" t="e">
        <f t="shared" si="10"/>
        <v>#VALUE!</v>
      </c>
    </row>
    <row r="30" spans="1:12" s="5" customFormat="1" x14ac:dyDescent="0.25">
      <c r="A30" s="4">
        <f t="shared" si="9"/>
        <v>11</v>
      </c>
      <c r="B30" s="4"/>
      <c r="C30" s="8"/>
      <c r="D30" s="24">
        <f t="shared" si="1"/>
        <v>0</v>
      </c>
      <c r="E30" s="8"/>
      <c r="F30" s="25">
        <f t="shared" si="6"/>
        <v>0</v>
      </c>
      <c r="G30" s="8" t="s">
        <v>5</v>
      </c>
      <c r="H30" s="33" t="e">
        <f t="shared" si="7"/>
        <v>#VALUE!</v>
      </c>
      <c r="I30" s="14"/>
      <c r="J30" s="33" t="e">
        <f t="shared" si="5"/>
        <v>#DIV/0!</v>
      </c>
      <c r="K30" s="27" t="e">
        <f t="shared" si="0"/>
        <v>#VALUE!</v>
      </c>
      <c r="L30" s="28" t="e">
        <f t="shared" si="10"/>
        <v>#VALUE!</v>
      </c>
    </row>
    <row r="31" spans="1:12" s="5" customFormat="1" x14ac:dyDescent="0.25">
      <c r="A31" s="4">
        <f t="shared" si="9"/>
        <v>12</v>
      </c>
      <c r="B31" s="4"/>
      <c r="C31" s="8"/>
      <c r="D31" s="24">
        <f t="shared" si="1"/>
        <v>0</v>
      </c>
      <c r="E31" s="8"/>
      <c r="F31" s="25">
        <f t="shared" si="6"/>
        <v>0</v>
      </c>
      <c r="G31" s="8" t="s">
        <v>5</v>
      </c>
      <c r="H31" s="33" t="e">
        <f t="shared" si="7"/>
        <v>#VALUE!</v>
      </c>
      <c r="I31" s="14"/>
      <c r="J31" s="33" t="e">
        <f t="shared" si="5"/>
        <v>#DIV/0!</v>
      </c>
      <c r="K31" s="27" t="e">
        <f t="shared" si="0"/>
        <v>#VALUE!</v>
      </c>
      <c r="L31" s="28" t="e">
        <f t="shared" si="10"/>
        <v>#VALUE!</v>
      </c>
    </row>
    <row r="32" spans="1:12" s="5" customFormat="1" x14ac:dyDescent="0.25">
      <c r="A32" s="4">
        <f t="shared" si="9"/>
        <v>13</v>
      </c>
      <c r="B32" s="4"/>
      <c r="C32" s="8"/>
      <c r="D32" s="24">
        <f t="shared" si="1"/>
        <v>0</v>
      </c>
      <c r="E32" s="8"/>
      <c r="F32" s="25"/>
      <c r="G32" s="8" t="s">
        <v>5</v>
      </c>
      <c r="H32" s="33" t="e">
        <f t="shared" si="7"/>
        <v>#VALUE!</v>
      </c>
      <c r="I32" s="14"/>
      <c r="J32" s="33" t="e">
        <f t="shared" si="5"/>
        <v>#DIV/0!</v>
      </c>
      <c r="K32" s="27" t="e">
        <f t="shared" si="0"/>
        <v>#VALUE!</v>
      </c>
      <c r="L32" s="28" t="e">
        <f t="shared" si="10"/>
        <v>#VALUE!</v>
      </c>
    </row>
    <row r="33" spans="1:12" s="5" customFormat="1" x14ac:dyDescent="0.25">
      <c r="A33" s="4">
        <f t="shared" si="9"/>
        <v>14</v>
      </c>
      <c r="B33" s="4"/>
      <c r="C33" s="8"/>
      <c r="D33" s="24">
        <f t="shared" si="1"/>
        <v>0</v>
      </c>
      <c r="E33" s="8"/>
      <c r="F33" s="25"/>
      <c r="G33" s="8" t="s">
        <v>5</v>
      </c>
      <c r="H33" s="33" t="e">
        <f t="shared" si="7"/>
        <v>#VALUE!</v>
      </c>
      <c r="I33" s="14"/>
      <c r="J33" s="33" t="e">
        <f t="shared" si="5"/>
        <v>#DIV/0!</v>
      </c>
      <c r="K33" s="27" t="e">
        <f t="shared" si="0"/>
        <v>#VALUE!</v>
      </c>
      <c r="L33" s="28" t="e">
        <f t="shared" si="10"/>
        <v>#VALUE!</v>
      </c>
    </row>
    <row r="34" spans="1:12" s="5" customFormat="1" x14ac:dyDescent="0.25">
      <c r="A34" s="4">
        <f t="shared" si="9"/>
        <v>15</v>
      </c>
      <c r="B34" s="4"/>
      <c r="C34" s="8"/>
      <c r="D34" s="24">
        <f t="shared" si="1"/>
        <v>0</v>
      </c>
      <c r="E34" s="8"/>
      <c r="F34" s="25"/>
      <c r="G34" s="8" t="s">
        <v>5</v>
      </c>
      <c r="H34" s="33" t="e">
        <f t="shared" si="7"/>
        <v>#VALUE!</v>
      </c>
      <c r="I34" s="14"/>
      <c r="J34" s="33" t="e">
        <f t="shared" si="5"/>
        <v>#DIV/0!</v>
      </c>
      <c r="K34" s="27" t="e">
        <f t="shared" si="0"/>
        <v>#VALUE!</v>
      </c>
      <c r="L34" s="28" t="e">
        <f t="shared" si="10"/>
        <v>#VALUE!</v>
      </c>
    </row>
    <row r="35" spans="1:12" s="5" customFormat="1" x14ac:dyDescent="0.25">
      <c r="A35" s="4">
        <f t="shared" si="9"/>
        <v>16</v>
      </c>
      <c r="B35" s="4"/>
      <c r="C35" s="8"/>
      <c r="D35" s="24">
        <f t="shared" si="1"/>
        <v>0</v>
      </c>
      <c r="E35" s="8"/>
      <c r="F35" s="25"/>
      <c r="G35" s="8" t="s">
        <v>5</v>
      </c>
      <c r="H35" s="33" t="e">
        <f t="shared" si="7"/>
        <v>#VALUE!</v>
      </c>
      <c r="I35" s="14"/>
      <c r="J35" s="33" t="e">
        <f t="shared" si="5"/>
        <v>#DIV/0!</v>
      </c>
      <c r="K35" s="27" t="e">
        <f t="shared" si="0"/>
        <v>#VALUE!</v>
      </c>
      <c r="L35" s="28" t="e">
        <f t="shared" si="10"/>
        <v>#VALUE!</v>
      </c>
    </row>
    <row r="36" spans="1:12" s="5" customFormat="1" x14ac:dyDescent="0.25">
      <c r="A36" s="4">
        <f t="shared" si="9"/>
        <v>17</v>
      </c>
      <c r="B36" s="4"/>
      <c r="C36" s="8"/>
      <c r="D36" s="24">
        <f t="shared" si="1"/>
        <v>0</v>
      </c>
      <c r="E36" s="8"/>
      <c r="F36" s="25"/>
      <c r="G36" s="8" t="s">
        <v>5</v>
      </c>
      <c r="H36" s="33" t="e">
        <f t="shared" si="7"/>
        <v>#VALUE!</v>
      </c>
      <c r="I36" s="14"/>
      <c r="J36" s="33" t="e">
        <f t="shared" si="5"/>
        <v>#DIV/0!</v>
      </c>
      <c r="K36" s="28"/>
      <c r="L36" s="28" t="e">
        <f t="shared" si="10"/>
        <v>#DIV/0!</v>
      </c>
    </row>
    <row r="37" spans="1:12" s="5" customFormat="1" x14ac:dyDescent="0.25">
      <c r="A37" s="4">
        <f t="shared" si="9"/>
        <v>18</v>
      </c>
      <c r="B37" s="4"/>
      <c r="C37" s="8"/>
      <c r="D37" s="24">
        <f t="shared" si="1"/>
        <v>0</v>
      </c>
      <c r="E37" s="8"/>
      <c r="F37" s="25"/>
      <c r="G37" s="8" t="s">
        <v>5</v>
      </c>
      <c r="H37" s="33">
        <f t="shared" ref="H37:H49" si="11">IF(G37="-",0,IF(G37&gt;0,25*G$51/G37))</f>
        <v>0</v>
      </c>
      <c r="I37" s="14"/>
      <c r="J37" s="33" t="e">
        <f t="shared" si="5"/>
        <v>#DIV/0!</v>
      </c>
      <c r="K37" s="28"/>
      <c r="L37" s="28" t="e">
        <f t="shared" si="10"/>
        <v>#DIV/0!</v>
      </c>
    </row>
    <row r="38" spans="1:12" s="5" customFormat="1" x14ac:dyDescent="0.25">
      <c r="A38" s="4">
        <f t="shared" si="9"/>
        <v>19</v>
      </c>
      <c r="B38" s="4"/>
      <c r="C38" s="8"/>
      <c r="D38" s="24">
        <f t="shared" si="1"/>
        <v>0</v>
      </c>
      <c r="E38" s="8"/>
      <c r="F38" s="25"/>
      <c r="G38" s="8" t="s">
        <v>5</v>
      </c>
      <c r="H38" s="33">
        <f t="shared" si="11"/>
        <v>0</v>
      </c>
      <c r="I38" s="14"/>
      <c r="J38" s="33" t="e">
        <f t="shared" si="5"/>
        <v>#DIV/0!</v>
      </c>
      <c r="K38" s="28"/>
      <c r="L38" s="28" t="e">
        <f t="shared" si="10"/>
        <v>#DIV/0!</v>
      </c>
    </row>
    <row r="39" spans="1:12" s="5" customFormat="1" x14ac:dyDescent="0.25">
      <c r="A39" s="4">
        <f t="shared" si="9"/>
        <v>20</v>
      </c>
      <c r="B39" s="4"/>
      <c r="C39" s="8"/>
      <c r="D39" s="24">
        <f t="shared" si="1"/>
        <v>0</v>
      </c>
      <c r="E39" s="8"/>
      <c r="F39" s="25"/>
      <c r="G39" s="8" t="s">
        <v>5</v>
      </c>
      <c r="H39" s="33">
        <f t="shared" si="11"/>
        <v>0</v>
      </c>
      <c r="I39" s="14"/>
      <c r="J39" s="33" t="e">
        <f t="shared" si="5"/>
        <v>#DIV/0!</v>
      </c>
      <c r="K39" s="28"/>
      <c r="L39" s="28" t="e">
        <f t="shared" si="10"/>
        <v>#DIV/0!</v>
      </c>
    </row>
    <row r="40" spans="1:12" s="5" customFormat="1" x14ac:dyDescent="0.25">
      <c r="A40" s="4">
        <f t="shared" si="9"/>
        <v>21</v>
      </c>
      <c r="B40" s="4"/>
      <c r="C40" s="8"/>
      <c r="D40" s="24">
        <f t="shared" si="1"/>
        <v>0</v>
      </c>
      <c r="E40" s="8"/>
      <c r="F40" s="25"/>
      <c r="G40" s="8" t="s">
        <v>5</v>
      </c>
      <c r="H40" s="33">
        <f t="shared" si="11"/>
        <v>0</v>
      </c>
      <c r="I40" s="14"/>
      <c r="J40" s="33" t="e">
        <f t="shared" si="5"/>
        <v>#DIV/0!</v>
      </c>
      <c r="K40" s="28"/>
      <c r="L40" s="28" t="e">
        <f t="shared" si="10"/>
        <v>#DIV/0!</v>
      </c>
    </row>
    <row r="41" spans="1:12" x14ac:dyDescent="0.25">
      <c r="A41" s="2">
        <f t="shared" si="9"/>
        <v>22</v>
      </c>
      <c r="B41" s="3"/>
      <c r="C41" s="16"/>
      <c r="D41" s="24">
        <f t="shared" si="1"/>
        <v>0</v>
      </c>
      <c r="E41" s="16"/>
      <c r="F41" s="25"/>
      <c r="G41" s="16" t="s">
        <v>5</v>
      </c>
      <c r="H41" s="33">
        <f t="shared" si="11"/>
        <v>0</v>
      </c>
      <c r="I41" s="14"/>
      <c r="J41" s="33" t="e">
        <f t="shared" si="5"/>
        <v>#DIV/0!</v>
      </c>
      <c r="K41" s="29"/>
      <c r="L41" s="29" t="e">
        <f t="shared" si="10"/>
        <v>#DIV/0!</v>
      </c>
    </row>
    <row r="42" spans="1:12" x14ac:dyDescent="0.25">
      <c r="A42" s="2">
        <f t="shared" si="9"/>
        <v>23</v>
      </c>
      <c r="B42" s="3"/>
      <c r="C42" s="16"/>
      <c r="D42" s="24">
        <f t="shared" si="1"/>
        <v>0</v>
      </c>
      <c r="E42" s="16"/>
      <c r="F42" s="25"/>
      <c r="G42" s="16" t="s">
        <v>5</v>
      </c>
      <c r="H42" s="33">
        <f t="shared" si="11"/>
        <v>0</v>
      </c>
      <c r="I42" s="14"/>
      <c r="J42" s="33" t="e">
        <f t="shared" si="5"/>
        <v>#DIV/0!</v>
      </c>
      <c r="K42" s="29"/>
      <c r="L42" s="29" t="e">
        <f t="shared" si="10"/>
        <v>#DIV/0!</v>
      </c>
    </row>
    <row r="43" spans="1:12" x14ac:dyDescent="0.25">
      <c r="A43" s="2">
        <f t="shared" si="9"/>
        <v>24</v>
      </c>
      <c r="B43" s="3"/>
      <c r="C43" s="16"/>
      <c r="D43" s="24">
        <f t="shared" si="1"/>
        <v>0</v>
      </c>
      <c r="E43" s="16"/>
      <c r="F43" s="25"/>
      <c r="G43" s="16" t="s">
        <v>5</v>
      </c>
      <c r="H43" s="33">
        <f t="shared" si="11"/>
        <v>0</v>
      </c>
      <c r="I43" s="14"/>
      <c r="J43" s="33" t="e">
        <f t="shared" si="5"/>
        <v>#DIV/0!</v>
      </c>
      <c r="K43" s="29"/>
      <c r="L43" s="29" t="e">
        <f t="shared" si="10"/>
        <v>#DIV/0!</v>
      </c>
    </row>
    <row r="44" spans="1:12" x14ac:dyDescent="0.25">
      <c r="A44" s="2">
        <f t="shared" si="9"/>
        <v>25</v>
      </c>
      <c r="B44" s="3"/>
      <c r="C44" s="16"/>
      <c r="D44" s="24">
        <f t="shared" si="1"/>
        <v>0</v>
      </c>
      <c r="E44" s="16"/>
      <c r="F44" s="25"/>
      <c r="G44" s="16" t="s">
        <v>5</v>
      </c>
      <c r="H44" s="33">
        <f t="shared" si="11"/>
        <v>0</v>
      </c>
      <c r="I44" s="14"/>
      <c r="J44" s="33"/>
      <c r="K44" s="29"/>
      <c r="L44" s="29" t="e">
        <f t="shared" si="10"/>
        <v>#DIV/0!</v>
      </c>
    </row>
    <row r="45" spans="1:12" x14ac:dyDescent="0.25">
      <c r="A45" s="2">
        <f t="shared" si="9"/>
        <v>26</v>
      </c>
      <c r="B45" s="3"/>
      <c r="C45" s="16"/>
      <c r="D45" s="24">
        <f t="shared" si="1"/>
        <v>0</v>
      </c>
      <c r="E45" s="16" t="s">
        <v>5</v>
      </c>
      <c r="F45" s="25"/>
      <c r="G45" s="16" t="s">
        <v>5</v>
      </c>
      <c r="H45" s="33">
        <f t="shared" si="11"/>
        <v>0</v>
      </c>
      <c r="I45" s="14"/>
      <c r="J45" s="33"/>
      <c r="K45" s="29"/>
      <c r="L45" s="29" t="e">
        <f t="shared" si="10"/>
        <v>#DIV/0!</v>
      </c>
    </row>
    <row r="46" spans="1:12" x14ac:dyDescent="0.25">
      <c r="A46" s="2">
        <f t="shared" si="9"/>
        <v>27</v>
      </c>
      <c r="B46" s="3"/>
      <c r="C46" s="16"/>
      <c r="D46" s="24">
        <f t="shared" si="1"/>
        <v>0</v>
      </c>
      <c r="E46" s="16" t="s">
        <v>5</v>
      </c>
      <c r="F46" s="25"/>
      <c r="G46" s="16" t="s">
        <v>5</v>
      </c>
      <c r="H46" s="33">
        <f t="shared" si="11"/>
        <v>0</v>
      </c>
      <c r="I46" s="14"/>
      <c r="J46" s="33"/>
      <c r="K46" s="29"/>
      <c r="L46" s="29" t="e">
        <f t="shared" si="10"/>
        <v>#DIV/0!</v>
      </c>
    </row>
    <row r="47" spans="1:12" x14ac:dyDescent="0.25">
      <c r="A47" s="2">
        <f t="shared" si="9"/>
        <v>28</v>
      </c>
      <c r="B47" s="3"/>
      <c r="C47" s="16"/>
      <c r="D47" s="24">
        <f t="shared" si="1"/>
        <v>0</v>
      </c>
      <c r="E47" s="16" t="s">
        <v>5</v>
      </c>
      <c r="F47" s="25"/>
      <c r="G47" s="16" t="s">
        <v>5</v>
      </c>
      <c r="H47" s="33">
        <f t="shared" si="11"/>
        <v>0</v>
      </c>
      <c r="I47" s="14"/>
      <c r="J47" s="33"/>
      <c r="K47" s="29"/>
      <c r="L47" s="29" t="e">
        <f t="shared" si="10"/>
        <v>#DIV/0!</v>
      </c>
    </row>
    <row r="48" spans="1:12" x14ac:dyDescent="0.25">
      <c r="A48" s="2">
        <f t="shared" si="9"/>
        <v>29</v>
      </c>
      <c r="B48" s="3"/>
      <c r="C48" s="16"/>
      <c r="D48" s="24">
        <f t="shared" si="1"/>
        <v>0</v>
      </c>
      <c r="E48" s="16" t="s">
        <v>5</v>
      </c>
      <c r="F48" s="25"/>
      <c r="G48" s="16" t="s">
        <v>5</v>
      </c>
      <c r="H48" s="33">
        <f t="shared" si="11"/>
        <v>0</v>
      </c>
      <c r="I48" s="14"/>
      <c r="J48" s="33"/>
      <c r="K48" s="29"/>
      <c r="L48" s="29" t="e">
        <f t="shared" si="10"/>
        <v>#DIV/0!</v>
      </c>
    </row>
    <row r="49" spans="1:12" x14ac:dyDescent="0.25">
      <c r="A49" s="2">
        <f t="shared" si="9"/>
        <v>30</v>
      </c>
      <c r="B49" s="3"/>
      <c r="C49" s="16"/>
      <c r="D49" s="24">
        <f t="shared" si="1"/>
        <v>0</v>
      </c>
      <c r="E49" s="16" t="s">
        <v>5</v>
      </c>
      <c r="F49" s="25"/>
      <c r="G49" s="16" t="s">
        <v>5</v>
      </c>
      <c r="H49" s="33">
        <f t="shared" si="11"/>
        <v>0</v>
      </c>
      <c r="I49" s="14"/>
      <c r="J49" s="33"/>
      <c r="K49" s="29"/>
      <c r="L49" s="29" t="e">
        <f t="shared" si="10"/>
        <v>#DIV/0!</v>
      </c>
    </row>
    <row r="50" spans="1:12" x14ac:dyDescent="0.25">
      <c r="A50" s="6"/>
      <c r="B50" s="6"/>
      <c r="C50" s="7"/>
      <c r="D50" s="24">
        <f t="shared" si="1"/>
        <v>0</v>
      </c>
      <c r="E50" s="7"/>
      <c r="F50" s="17"/>
      <c r="G50" s="7"/>
      <c r="H50" s="34"/>
      <c r="I50" s="13"/>
      <c r="J50" s="34"/>
      <c r="K50" s="26"/>
      <c r="L50" s="31"/>
    </row>
    <row r="51" spans="1:12" x14ac:dyDescent="0.25">
      <c r="D51" s="24">
        <f t="shared" si="1"/>
        <v>0</v>
      </c>
      <c r="G51" s="19"/>
    </row>
    <row r="52" spans="1:12" x14ac:dyDescent="0.25">
      <c r="D52" s="24">
        <f t="shared" si="1"/>
        <v>0</v>
      </c>
    </row>
    <row r="53" spans="1:12" x14ac:dyDescent="0.25">
      <c r="D53" s="24">
        <f t="shared" si="1"/>
        <v>0</v>
      </c>
    </row>
    <row r="54" spans="1:12" x14ac:dyDescent="0.25">
      <c r="D54" s="24">
        <f t="shared" si="1"/>
        <v>0</v>
      </c>
    </row>
    <row r="55" spans="1:12" x14ac:dyDescent="0.25">
      <c r="D55" s="24">
        <f t="shared" si="1"/>
        <v>0</v>
      </c>
    </row>
    <row r="56" spans="1:12" x14ac:dyDescent="0.25">
      <c r="D56" s="24">
        <f t="shared" si="1"/>
        <v>0</v>
      </c>
    </row>
    <row r="57" spans="1:12" x14ac:dyDescent="0.25">
      <c r="D57" s="24">
        <f t="shared" si="1"/>
        <v>0</v>
      </c>
    </row>
    <row r="58" spans="1:12" x14ac:dyDescent="0.25">
      <c r="D58" s="24">
        <f t="shared" si="1"/>
        <v>0</v>
      </c>
    </row>
    <row r="59" spans="1:12" x14ac:dyDescent="0.25">
      <c r="D59" s="24">
        <f t="shared" si="1"/>
        <v>0</v>
      </c>
    </row>
    <row r="60" spans="1:12" x14ac:dyDescent="0.25">
      <c r="D60" s="24">
        <f t="shared" ref="D60:D65" si="12">20*C60/22</f>
        <v>0</v>
      </c>
    </row>
    <row r="61" spans="1:12" x14ac:dyDescent="0.25">
      <c r="D61" s="24">
        <f t="shared" si="12"/>
        <v>0</v>
      </c>
    </row>
    <row r="62" spans="1:12" x14ac:dyDescent="0.25">
      <c r="D62" s="24">
        <f t="shared" si="12"/>
        <v>0</v>
      </c>
    </row>
    <row r="63" spans="1:12" x14ac:dyDescent="0.25">
      <c r="D63" s="24">
        <f t="shared" si="12"/>
        <v>0</v>
      </c>
    </row>
    <row r="64" spans="1:12" x14ac:dyDescent="0.25">
      <c r="D64" s="24">
        <f t="shared" si="12"/>
        <v>0</v>
      </c>
    </row>
    <row r="65" spans="4:4" x14ac:dyDescent="0.25">
      <c r="D65" s="24">
        <f t="shared" si="12"/>
        <v>0</v>
      </c>
    </row>
  </sheetData>
  <sortState ref="A2:O49">
    <sortCondition descending="1" ref="K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45" zoomScaleNormal="145" workbookViewId="0">
      <selection activeCell="E1" sqref="C1:E1048576"/>
    </sheetView>
  </sheetViews>
  <sheetFormatPr defaultRowHeight="15" x14ac:dyDescent="0.25"/>
  <cols>
    <col min="1" max="1" width="6.85546875" style="1" customWidth="1"/>
    <col min="2" max="2" width="12.5703125" style="1" customWidth="1"/>
    <col min="3" max="3" width="6.85546875" style="11" customWidth="1"/>
    <col min="4" max="4" width="7.28515625" style="12" customWidth="1"/>
    <col min="5" max="5" width="6.85546875" style="11" customWidth="1"/>
    <col min="6" max="6" width="7.28515625" style="12" customWidth="1"/>
    <col min="7" max="7" width="6.7109375" style="11" customWidth="1"/>
    <col min="8" max="8" width="7.85546875" style="35" customWidth="1"/>
    <col min="9" max="9" width="7.85546875" style="20" customWidth="1"/>
    <col min="10" max="10" width="7.85546875" style="35" customWidth="1"/>
    <col min="11" max="11" width="8.85546875" style="30" customWidth="1"/>
    <col min="12" max="12" width="12.42578125" style="30" customWidth="1"/>
    <col min="13" max="16384" width="9.140625" style="1"/>
  </cols>
  <sheetData>
    <row r="1" spans="1:12" s="2" customFormat="1" ht="34.5" customHeight="1" x14ac:dyDescent="0.25">
      <c r="A1" s="6" t="s">
        <v>0</v>
      </c>
      <c r="B1" s="6" t="s">
        <v>10</v>
      </c>
      <c r="C1" s="7" t="s">
        <v>1</v>
      </c>
      <c r="D1" s="12" t="s">
        <v>7</v>
      </c>
      <c r="E1" s="7" t="s">
        <v>6</v>
      </c>
      <c r="F1" s="12" t="s">
        <v>7</v>
      </c>
      <c r="G1" s="18" t="s">
        <v>2</v>
      </c>
      <c r="H1" s="35" t="s">
        <v>7</v>
      </c>
      <c r="I1" s="21" t="s">
        <v>9</v>
      </c>
      <c r="J1" s="35" t="s">
        <v>8</v>
      </c>
      <c r="K1" s="26" t="s">
        <v>3</v>
      </c>
      <c r="L1" s="31" t="s">
        <v>4</v>
      </c>
    </row>
    <row r="2" spans="1:12" s="5" customFormat="1" ht="18" customHeight="1" x14ac:dyDescent="0.25">
      <c r="A2" s="9">
        <v>1</v>
      </c>
      <c r="B2" s="9" t="s">
        <v>22</v>
      </c>
      <c r="C2" s="13">
        <v>16</v>
      </c>
      <c r="D2" s="24">
        <f t="shared" ref="D2:D22" si="0">20*C2/22</f>
        <v>14.545454545454545</v>
      </c>
      <c r="E2" s="13">
        <v>8.4</v>
      </c>
      <c r="F2" s="25">
        <f t="shared" ref="F2:F8" si="1">30*E2/10</f>
        <v>25.2</v>
      </c>
      <c r="G2" s="13">
        <v>14.5</v>
      </c>
      <c r="H2" s="36">
        <f t="shared" ref="H2:H8" si="2">25*14.5/G2</f>
        <v>25</v>
      </c>
      <c r="I2" s="14">
        <v>26.3</v>
      </c>
      <c r="J2" s="36">
        <f t="shared" ref="J2:J8" si="3">25*13.2/I2</f>
        <v>12.547528517110266</v>
      </c>
      <c r="K2" s="27">
        <f t="shared" ref="K2:K8" si="4">SUM(D2,F2,H2,J2)</f>
        <v>77.292983062564815</v>
      </c>
      <c r="L2" s="28" t="s">
        <v>31</v>
      </c>
    </row>
    <row r="3" spans="1:12" s="5" customFormat="1" ht="18" customHeight="1" x14ac:dyDescent="0.25">
      <c r="A3" s="9">
        <v>2</v>
      </c>
      <c r="B3" s="9" t="s">
        <v>24</v>
      </c>
      <c r="C3" s="13">
        <v>16</v>
      </c>
      <c r="D3" s="24">
        <f t="shared" si="0"/>
        <v>14.545454545454545</v>
      </c>
      <c r="E3" s="13">
        <v>8.6</v>
      </c>
      <c r="F3" s="25">
        <f t="shared" si="1"/>
        <v>25.8</v>
      </c>
      <c r="G3" s="13">
        <v>15</v>
      </c>
      <c r="H3" s="36">
        <f t="shared" si="2"/>
        <v>24.166666666666668</v>
      </c>
      <c r="I3" s="14">
        <v>27.2</v>
      </c>
      <c r="J3" s="36">
        <f t="shared" si="3"/>
        <v>12.132352941176471</v>
      </c>
      <c r="K3" s="27">
        <f t="shared" si="4"/>
        <v>76.644474153297693</v>
      </c>
      <c r="L3" s="28" t="s">
        <v>32</v>
      </c>
    </row>
    <row r="4" spans="1:12" s="5" customFormat="1" ht="18" customHeight="1" x14ac:dyDescent="0.25">
      <c r="A4" s="9">
        <v>3</v>
      </c>
      <c r="B4" s="9" t="s">
        <v>17</v>
      </c>
      <c r="C4" s="13">
        <v>14</v>
      </c>
      <c r="D4" s="24">
        <f t="shared" si="0"/>
        <v>12.727272727272727</v>
      </c>
      <c r="E4" s="13">
        <v>9</v>
      </c>
      <c r="F4" s="25">
        <f t="shared" si="1"/>
        <v>27</v>
      </c>
      <c r="G4" s="13">
        <v>26.11</v>
      </c>
      <c r="H4" s="36">
        <f t="shared" si="2"/>
        <v>13.883569513596324</v>
      </c>
      <c r="I4" s="14">
        <v>15</v>
      </c>
      <c r="J4" s="36">
        <f t="shared" si="3"/>
        <v>22</v>
      </c>
      <c r="K4" s="27">
        <f t="shared" si="4"/>
        <v>75.610842240869047</v>
      </c>
      <c r="L4" s="28"/>
    </row>
    <row r="5" spans="1:12" s="5" customFormat="1" ht="18" customHeight="1" x14ac:dyDescent="0.25">
      <c r="A5" s="9">
        <v>4</v>
      </c>
      <c r="B5" s="9" t="s">
        <v>23</v>
      </c>
      <c r="C5" s="13">
        <v>15</v>
      </c>
      <c r="D5" s="24">
        <f t="shared" si="0"/>
        <v>13.636363636363637</v>
      </c>
      <c r="E5" s="13">
        <v>7.5</v>
      </c>
      <c r="F5" s="25">
        <f t="shared" si="1"/>
        <v>22.5</v>
      </c>
      <c r="G5" s="13">
        <v>15.1</v>
      </c>
      <c r="H5" s="36">
        <f t="shared" si="2"/>
        <v>24.006622516556291</v>
      </c>
      <c r="I5" s="14">
        <v>23.3</v>
      </c>
      <c r="J5" s="36">
        <f t="shared" si="3"/>
        <v>14.163090128755364</v>
      </c>
      <c r="K5" s="27">
        <f t="shared" si="4"/>
        <v>74.306076281675303</v>
      </c>
      <c r="L5" s="28"/>
    </row>
    <row r="6" spans="1:12" s="5" customFormat="1" ht="18" customHeight="1" x14ac:dyDescent="0.25">
      <c r="A6" s="9">
        <v>5</v>
      </c>
      <c r="B6" s="9" t="s">
        <v>16</v>
      </c>
      <c r="C6" s="13">
        <v>6.5</v>
      </c>
      <c r="D6" s="24">
        <f t="shared" si="0"/>
        <v>5.9090909090909092</v>
      </c>
      <c r="E6" s="13">
        <v>9</v>
      </c>
      <c r="F6" s="25">
        <f t="shared" si="1"/>
        <v>27</v>
      </c>
      <c r="G6" s="13">
        <v>25.78</v>
      </c>
      <c r="H6" s="36">
        <f t="shared" si="2"/>
        <v>14.061287820015515</v>
      </c>
      <c r="I6" s="14">
        <v>13.2</v>
      </c>
      <c r="J6" s="36">
        <f t="shared" si="3"/>
        <v>25</v>
      </c>
      <c r="K6" s="27">
        <f t="shared" si="4"/>
        <v>71.970378729106415</v>
      </c>
      <c r="L6" s="28"/>
    </row>
    <row r="7" spans="1:12" s="5" customFormat="1" ht="18" customHeight="1" x14ac:dyDescent="0.25">
      <c r="A7" s="9">
        <v>6</v>
      </c>
      <c r="B7" s="9" t="s">
        <v>15</v>
      </c>
      <c r="C7" s="13">
        <v>8.5</v>
      </c>
      <c r="D7" s="24">
        <f t="shared" si="0"/>
        <v>7.7272727272727275</v>
      </c>
      <c r="E7" s="13">
        <v>9.1999999999999993</v>
      </c>
      <c r="F7" s="25">
        <f t="shared" si="1"/>
        <v>27.6</v>
      </c>
      <c r="G7" s="13">
        <v>27.53</v>
      </c>
      <c r="H7" s="36">
        <f t="shared" si="2"/>
        <v>13.167453686887033</v>
      </c>
      <c r="I7" s="23">
        <v>14.7</v>
      </c>
      <c r="J7" s="36">
        <f t="shared" si="3"/>
        <v>22.448979591836736</v>
      </c>
      <c r="K7" s="27">
        <f t="shared" si="4"/>
        <v>70.943706005996489</v>
      </c>
      <c r="L7" s="28"/>
    </row>
    <row r="8" spans="1:12" s="5" customFormat="1" ht="18" customHeight="1" x14ac:dyDescent="0.25">
      <c r="A8" s="9">
        <v>7</v>
      </c>
      <c r="B8" s="9" t="s">
        <v>21</v>
      </c>
      <c r="C8" s="13">
        <v>6</v>
      </c>
      <c r="D8" s="24">
        <f t="shared" si="0"/>
        <v>5.4545454545454541</v>
      </c>
      <c r="E8" s="13">
        <v>6.7</v>
      </c>
      <c r="F8" s="25">
        <f t="shared" si="1"/>
        <v>20.100000000000001</v>
      </c>
      <c r="G8" s="13">
        <v>14.8</v>
      </c>
      <c r="H8" s="36">
        <f t="shared" si="2"/>
        <v>24.493243243243242</v>
      </c>
      <c r="I8" s="23">
        <v>30.4</v>
      </c>
      <c r="J8" s="36">
        <f t="shared" si="3"/>
        <v>10.855263157894738</v>
      </c>
      <c r="K8" s="27">
        <f t="shared" si="4"/>
        <v>60.903051855683437</v>
      </c>
      <c r="L8" s="28"/>
    </row>
    <row r="9" spans="1:12" s="5" customFormat="1" ht="18" customHeight="1" x14ac:dyDescent="0.25">
      <c r="A9" s="4">
        <f t="shared" ref="A9:A22" si="5">A8+1</f>
        <v>8</v>
      </c>
      <c r="B9" s="4"/>
      <c r="C9" s="8"/>
      <c r="D9" s="24">
        <f t="shared" si="0"/>
        <v>0</v>
      </c>
      <c r="E9" s="8"/>
      <c r="F9" s="25"/>
      <c r="G9" s="8" t="s">
        <v>5</v>
      </c>
      <c r="H9" s="36" t="e">
        <f t="shared" ref="H9:H18" si="6">25*13.98/G9</f>
        <v>#VALUE!</v>
      </c>
      <c r="I9" s="14"/>
      <c r="J9" s="36" t="e">
        <f t="shared" ref="J9:J16" si="7">25*18.42/I9</f>
        <v>#DIV/0!</v>
      </c>
      <c r="K9" s="28"/>
      <c r="L9" s="28" t="e">
        <f t="shared" ref="L9:L22" si="8">_xlfn.RANK.EQ(K9,K$2:K$23)</f>
        <v>#N/A</v>
      </c>
    </row>
    <row r="10" spans="1:12" s="5" customFormat="1" ht="18" customHeight="1" x14ac:dyDescent="0.25">
      <c r="A10" s="4">
        <f t="shared" si="5"/>
        <v>9</v>
      </c>
      <c r="B10" s="4"/>
      <c r="C10" s="8"/>
      <c r="D10" s="24">
        <f t="shared" si="0"/>
        <v>0</v>
      </c>
      <c r="E10" s="8"/>
      <c r="F10" s="25"/>
      <c r="G10" s="8" t="s">
        <v>5</v>
      </c>
      <c r="H10" s="36" t="e">
        <f t="shared" si="6"/>
        <v>#VALUE!</v>
      </c>
      <c r="I10" s="14"/>
      <c r="J10" s="36" t="e">
        <f t="shared" si="7"/>
        <v>#DIV/0!</v>
      </c>
      <c r="K10" s="28"/>
      <c r="L10" s="28" t="e">
        <f t="shared" si="8"/>
        <v>#N/A</v>
      </c>
    </row>
    <row r="11" spans="1:12" s="5" customFormat="1" ht="18" customHeight="1" x14ac:dyDescent="0.25">
      <c r="A11" s="4">
        <f t="shared" si="5"/>
        <v>10</v>
      </c>
      <c r="B11" s="4"/>
      <c r="C11" s="8"/>
      <c r="D11" s="24">
        <f t="shared" si="0"/>
        <v>0</v>
      </c>
      <c r="E11" s="8"/>
      <c r="F11" s="25"/>
      <c r="G11" s="8" t="s">
        <v>5</v>
      </c>
      <c r="H11" s="36" t="e">
        <f t="shared" si="6"/>
        <v>#VALUE!</v>
      </c>
      <c r="I11" s="14"/>
      <c r="J11" s="36" t="e">
        <f t="shared" si="7"/>
        <v>#DIV/0!</v>
      </c>
      <c r="K11" s="28"/>
      <c r="L11" s="28" t="e">
        <f t="shared" si="8"/>
        <v>#N/A</v>
      </c>
    </row>
    <row r="12" spans="1:12" s="5" customFormat="1" ht="18" customHeight="1" x14ac:dyDescent="0.25">
      <c r="A12" s="4">
        <f t="shared" si="5"/>
        <v>11</v>
      </c>
      <c r="B12" s="4"/>
      <c r="C12" s="8"/>
      <c r="D12" s="24">
        <f t="shared" si="0"/>
        <v>0</v>
      </c>
      <c r="E12" s="8"/>
      <c r="F12" s="25"/>
      <c r="G12" s="8" t="s">
        <v>5</v>
      </c>
      <c r="H12" s="36" t="e">
        <f t="shared" si="6"/>
        <v>#VALUE!</v>
      </c>
      <c r="I12" s="14"/>
      <c r="J12" s="36" t="e">
        <f t="shared" si="7"/>
        <v>#DIV/0!</v>
      </c>
      <c r="K12" s="28"/>
      <c r="L12" s="28" t="e">
        <f t="shared" si="8"/>
        <v>#N/A</v>
      </c>
    </row>
    <row r="13" spans="1:12" s="5" customFormat="1" ht="18" customHeight="1" x14ac:dyDescent="0.25">
      <c r="A13" s="4">
        <f t="shared" si="5"/>
        <v>12</v>
      </c>
      <c r="B13" s="4"/>
      <c r="C13" s="8"/>
      <c r="D13" s="24">
        <f t="shared" si="0"/>
        <v>0</v>
      </c>
      <c r="E13" s="8"/>
      <c r="F13" s="25"/>
      <c r="G13" s="8" t="s">
        <v>5</v>
      </c>
      <c r="H13" s="36" t="e">
        <f t="shared" si="6"/>
        <v>#VALUE!</v>
      </c>
      <c r="I13" s="14"/>
      <c r="J13" s="36" t="e">
        <f t="shared" si="7"/>
        <v>#DIV/0!</v>
      </c>
      <c r="K13" s="28"/>
      <c r="L13" s="28" t="e">
        <f t="shared" si="8"/>
        <v>#N/A</v>
      </c>
    </row>
    <row r="14" spans="1:12" ht="18" customHeight="1" x14ac:dyDescent="0.25">
      <c r="A14" s="2">
        <f t="shared" si="5"/>
        <v>13</v>
      </c>
      <c r="B14" s="3"/>
      <c r="C14" s="16"/>
      <c r="D14" s="24">
        <f t="shared" si="0"/>
        <v>0</v>
      </c>
      <c r="E14" s="16"/>
      <c r="F14" s="25"/>
      <c r="G14" s="16" t="s">
        <v>5</v>
      </c>
      <c r="H14" s="36" t="e">
        <f t="shared" si="6"/>
        <v>#VALUE!</v>
      </c>
      <c r="I14" s="14"/>
      <c r="J14" s="36" t="e">
        <f t="shared" si="7"/>
        <v>#DIV/0!</v>
      </c>
      <c r="K14" s="29"/>
      <c r="L14" s="29" t="e">
        <f t="shared" si="8"/>
        <v>#N/A</v>
      </c>
    </row>
    <row r="15" spans="1:12" ht="18" customHeight="1" x14ac:dyDescent="0.25">
      <c r="A15" s="2">
        <f t="shared" si="5"/>
        <v>14</v>
      </c>
      <c r="B15" s="3"/>
      <c r="C15" s="16"/>
      <c r="D15" s="24">
        <f t="shared" si="0"/>
        <v>0</v>
      </c>
      <c r="E15" s="16"/>
      <c r="F15" s="25"/>
      <c r="G15" s="16" t="s">
        <v>5</v>
      </c>
      <c r="H15" s="36" t="e">
        <f t="shared" si="6"/>
        <v>#VALUE!</v>
      </c>
      <c r="I15" s="14"/>
      <c r="J15" s="36" t="e">
        <f t="shared" si="7"/>
        <v>#DIV/0!</v>
      </c>
      <c r="K15" s="29"/>
      <c r="L15" s="29" t="e">
        <f t="shared" si="8"/>
        <v>#N/A</v>
      </c>
    </row>
    <row r="16" spans="1:12" ht="18" customHeight="1" x14ac:dyDescent="0.25">
      <c r="A16" s="2">
        <f t="shared" si="5"/>
        <v>15</v>
      </c>
      <c r="B16" s="3"/>
      <c r="C16" s="16"/>
      <c r="D16" s="24">
        <f t="shared" si="0"/>
        <v>0</v>
      </c>
      <c r="E16" s="16"/>
      <c r="F16" s="25"/>
      <c r="G16" s="16" t="s">
        <v>5</v>
      </c>
      <c r="H16" s="36" t="e">
        <f t="shared" si="6"/>
        <v>#VALUE!</v>
      </c>
      <c r="I16" s="14"/>
      <c r="J16" s="36" t="e">
        <f t="shared" si="7"/>
        <v>#DIV/0!</v>
      </c>
      <c r="K16" s="29"/>
      <c r="L16" s="29" t="e">
        <f t="shared" si="8"/>
        <v>#N/A</v>
      </c>
    </row>
    <row r="17" spans="1:12" x14ac:dyDescent="0.25">
      <c r="A17" s="2">
        <f t="shared" si="5"/>
        <v>16</v>
      </c>
      <c r="B17" s="3"/>
      <c r="C17" s="16"/>
      <c r="D17" s="24">
        <f t="shared" si="0"/>
        <v>0</v>
      </c>
      <c r="E17" s="16"/>
      <c r="F17" s="25"/>
      <c r="G17" s="16" t="s">
        <v>5</v>
      </c>
      <c r="H17" s="36" t="e">
        <f t="shared" si="6"/>
        <v>#VALUE!</v>
      </c>
      <c r="I17" s="14"/>
      <c r="J17" s="36"/>
      <c r="K17" s="29"/>
      <c r="L17" s="29" t="e">
        <f t="shared" si="8"/>
        <v>#N/A</v>
      </c>
    </row>
    <row r="18" spans="1:12" x14ac:dyDescent="0.25">
      <c r="A18" s="2">
        <f t="shared" si="5"/>
        <v>17</v>
      </c>
      <c r="B18" s="3"/>
      <c r="C18" s="16"/>
      <c r="D18" s="24">
        <f t="shared" si="0"/>
        <v>0</v>
      </c>
      <c r="E18" s="16" t="s">
        <v>5</v>
      </c>
      <c r="F18" s="25"/>
      <c r="G18" s="16" t="s">
        <v>5</v>
      </c>
      <c r="H18" s="36" t="e">
        <f t="shared" si="6"/>
        <v>#VALUE!</v>
      </c>
      <c r="I18" s="14"/>
      <c r="J18" s="36"/>
      <c r="K18" s="29"/>
      <c r="L18" s="29" t="e">
        <f t="shared" si="8"/>
        <v>#N/A</v>
      </c>
    </row>
    <row r="19" spans="1:12" x14ac:dyDescent="0.25">
      <c r="A19" s="2">
        <f t="shared" si="5"/>
        <v>18</v>
      </c>
      <c r="B19" s="3"/>
      <c r="C19" s="16"/>
      <c r="D19" s="24">
        <f t="shared" si="0"/>
        <v>0</v>
      </c>
      <c r="E19" s="16" t="s">
        <v>5</v>
      </c>
      <c r="F19" s="25"/>
      <c r="G19" s="16" t="s">
        <v>5</v>
      </c>
      <c r="H19" s="36">
        <f>IF(G19="-",0,IF(G19&gt;0,25*G$24/G19))</f>
        <v>0</v>
      </c>
      <c r="I19" s="14"/>
      <c r="J19" s="36"/>
      <c r="K19" s="29"/>
      <c r="L19" s="29" t="e">
        <f t="shared" si="8"/>
        <v>#N/A</v>
      </c>
    </row>
    <row r="20" spans="1:12" x14ac:dyDescent="0.25">
      <c r="A20" s="2">
        <f t="shared" si="5"/>
        <v>19</v>
      </c>
      <c r="B20" s="3"/>
      <c r="C20" s="16"/>
      <c r="D20" s="24">
        <f t="shared" si="0"/>
        <v>0</v>
      </c>
      <c r="E20" s="16" t="s">
        <v>5</v>
      </c>
      <c r="F20" s="25"/>
      <c r="G20" s="16" t="s">
        <v>5</v>
      </c>
      <c r="H20" s="36">
        <f>IF(G20="-",0,IF(G20&gt;0,25*G$24/G20))</f>
        <v>0</v>
      </c>
      <c r="I20" s="14"/>
      <c r="J20" s="36"/>
      <c r="K20" s="29"/>
      <c r="L20" s="29" t="e">
        <f t="shared" si="8"/>
        <v>#N/A</v>
      </c>
    </row>
    <row r="21" spans="1:12" x14ac:dyDescent="0.25">
      <c r="A21" s="2">
        <f t="shared" si="5"/>
        <v>20</v>
      </c>
      <c r="B21" s="3"/>
      <c r="C21" s="16"/>
      <c r="D21" s="24">
        <f t="shared" si="0"/>
        <v>0</v>
      </c>
      <c r="E21" s="16" t="s">
        <v>5</v>
      </c>
      <c r="F21" s="25"/>
      <c r="G21" s="16" t="s">
        <v>5</v>
      </c>
      <c r="H21" s="36">
        <f>IF(G21="-",0,IF(G21&gt;0,25*G$24/G21))</f>
        <v>0</v>
      </c>
      <c r="I21" s="14"/>
      <c r="J21" s="36"/>
      <c r="K21" s="29"/>
      <c r="L21" s="29" t="e">
        <f t="shared" si="8"/>
        <v>#N/A</v>
      </c>
    </row>
    <row r="22" spans="1:12" x14ac:dyDescent="0.25">
      <c r="A22" s="2">
        <f t="shared" si="5"/>
        <v>21</v>
      </c>
      <c r="B22" s="3"/>
      <c r="C22" s="16"/>
      <c r="D22" s="24">
        <f t="shared" si="0"/>
        <v>0</v>
      </c>
      <c r="E22" s="16" t="s">
        <v>5</v>
      </c>
      <c r="F22" s="25"/>
      <c r="G22" s="16" t="s">
        <v>5</v>
      </c>
      <c r="H22" s="36">
        <f>IF(G22="-",0,IF(G22&gt;0,25*G$24/G22))</f>
        <v>0</v>
      </c>
      <c r="I22" s="14"/>
      <c r="J22" s="36"/>
      <c r="K22" s="29"/>
      <c r="L22" s="29" t="e">
        <f t="shared" si="8"/>
        <v>#N/A</v>
      </c>
    </row>
    <row r="23" spans="1:12" x14ac:dyDescent="0.25">
      <c r="A23" s="6"/>
      <c r="B23" s="6"/>
      <c r="C23" s="7"/>
      <c r="D23" s="24">
        <f>20*C23/23</f>
        <v>0</v>
      </c>
      <c r="E23" s="7"/>
      <c r="F23" s="17"/>
      <c r="G23" s="7"/>
      <c r="H23" s="37"/>
      <c r="I23" s="13"/>
      <c r="J23" s="37"/>
      <c r="K23" s="26"/>
      <c r="L23" s="31"/>
    </row>
    <row r="24" spans="1:12" x14ac:dyDescent="0.25">
      <c r="D24" s="24">
        <f>20*C24/23</f>
        <v>0</v>
      </c>
      <c r="G24" s="19"/>
    </row>
  </sheetData>
  <sortState ref="A2:O51">
    <sortCondition descending="1" ref="K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B1" zoomScale="145" zoomScaleNormal="145" workbookViewId="0">
      <selection activeCell="E1" sqref="C1:E1048576"/>
    </sheetView>
  </sheetViews>
  <sheetFormatPr defaultRowHeight="15" x14ac:dyDescent="0.25"/>
  <cols>
    <col min="1" max="1" width="6.85546875" style="1" customWidth="1"/>
    <col min="2" max="2" width="13.28515625" style="1" customWidth="1"/>
    <col min="3" max="3" width="6.85546875" style="11" customWidth="1"/>
    <col min="4" max="4" width="7.28515625" style="12" customWidth="1"/>
    <col min="5" max="5" width="6.85546875" style="11" customWidth="1"/>
    <col min="6" max="6" width="7.28515625" style="12" customWidth="1"/>
    <col min="7" max="7" width="6.7109375" style="11" customWidth="1"/>
    <col min="8" max="8" width="7.85546875" style="35" customWidth="1"/>
    <col min="9" max="9" width="7.85546875" style="20" customWidth="1"/>
    <col min="10" max="10" width="7.85546875" style="35" customWidth="1"/>
    <col min="11" max="11" width="8.85546875" style="30" customWidth="1"/>
    <col min="12" max="12" width="9.140625" style="30"/>
    <col min="13" max="16384" width="9.140625" style="1"/>
  </cols>
  <sheetData>
    <row r="1" spans="1:12" s="2" customFormat="1" ht="34.5" customHeight="1" x14ac:dyDescent="0.25">
      <c r="A1" s="6" t="s">
        <v>0</v>
      </c>
      <c r="B1" s="6" t="s">
        <v>10</v>
      </c>
      <c r="C1" s="7" t="s">
        <v>1</v>
      </c>
      <c r="D1" s="12" t="s">
        <v>7</v>
      </c>
      <c r="E1" s="7" t="s">
        <v>6</v>
      </c>
      <c r="F1" s="12" t="s">
        <v>7</v>
      </c>
      <c r="G1" s="18" t="s">
        <v>2</v>
      </c>
      <c r="H1" s="35" t="s">
        <v>7</v>
      </c>
      <c r="I1" s="21" t="s">
        <v>9</v>
      </c>
      <c r="J1" s="35" t="s">
        <v>8</v>
      </c>
      <c r="K1" s="26" t="s">
        <v>3</v>
      </c>
      <c r="L1" s="31" t="s">
        <v>4</v>
      </c>
    </row>
    <row r="2" spans="1:12" s="5" customFormat="1" ht="30" x14ac:dyDescent="0.25">
      <c r="A2" s="9">
        <v>1</v>
      </c>
      <c r="B2" s="9" t="s">
        <v>18</v>
      </c>
      <c r="C2" s="13">
        <v>19.5</v>
      </c>
      <c r="D2" s="24">
        <f t="shared" ref="D2:D20" si="0">20*C2/27</f>
        <v>14.444444444444445</v>
      </c>
      <c r="E2" s="13">
        <v>8.6999999999999993</v>
      </c>
      <c r="F2" s="25">
        <f>30*E2/10</f>
        <v>26.1</v>
      </c>
      <c r="G2" s="13">
        <v>22</v>
      </c>
      <c r="H2" s="36">
        <f>25*15.2/G2</f>
        <v>17.272727272727273</v>
      </c>
      <c r="I2" s="14">
        <v>15.3</v>
      </c>
      <c r="J2" s="36">
        <f>25*15.3/I2</f>
        <v>25</v>
      </c>
      <c r="K2" s="27">
        <f>SUM(D2,F2,H2,J2)</f>
        <v>82.817171717171718</v>
      </c>
      <c r="L2" s="28" t="s">
        <v>31</v>
      </c>
    </row>
    <row r="3" spans="1:12" s="5" customFormat="1" ht="20.25" customHeight="1" x14ac:dyDescent="0.25">
      <c r="A3" s="9">
        <v>2</v>
      </c>
      <c r="B3" s="9" t="s">
        <v>26</v>
      </c>
      <c r="C3" s="13">
        <v>18.5</v>
      </c>
      <c r="D3" s="24">
        <f t="shared" si="0"/>
        <v>13.703703703703704</v>
      </c>
      <c r="E3" s="13">
        <v>9</v>
      </c>
      <c r="F3" s="25">
        <f>30*E3/10</f>
        <v>27</v>
      </c>
      <c r="G3" s="13">
        <v>16</v>
      </c>
      <c r="H3" s="36">
        <f>25*15.2/G3</f>
        <v>23.75</v>
      </c>
      <c r="I3" s="23">
        <v>27.6</v>
      </c>
      <c r="J3" s="36">
        <f>25*15.3/I3</f>
        <v>13.858695652173912</v>
      </c>
      <c r="K3" s="27">
        <f>SUM(D3,F3,H3,J3)</f>
        <v>78.312399355877602</v>
      </c>
      <c r="L3" s="28" t="s">
        <v>32</v>
      </c>
    </row>
    <row r="4" spans="1:12" s="5" customFormat="1" ht="28.5" customHeight="1" x14ac:dyDescent="0.25">
      <c r="A4" s="9">
        <v>3</v>
      </c>
      <c r="B4" s="9" t="s">
        <v>27</v>
      </c>
      <c r="C4" s="13">
        <v>13.5</v>
      </c>
      <c r="D4" s="24">
        <f t="shared" si="0"/>
        <v>10</v>
      </c>
      <c r="E4" s="13">
        <v>8.4</v>
      </c>
      <c r="F4" s="25">
        <f>30*E4/10</f>
        <v>25.2</v>
      </c>
      <c r="G4" s="22">
        <v>15.2</v>
      </c>
      <c r="H4" s="36">
        <f>25*15.2/G4</f>
        <v>25</v>
      </c>
      <c r="I4" s="14">
        <v>25.3</v>
      </c>
      <c r="J4" s="36">
        <f>25*15.3/I4</f>
        <v>15.118577075098814</v>
      </c>
      <c r="K4" s="27">
        <f>SUM(D4,F4,H4,J4)</f>
        <v>75.318577075098815</v>
      </c>
      <c r="L4" s="28"/>
    </row>
    <row r="5" spans="1:12" s="5" customFormat="1" ht="27" customHeight="1" x14ac:dyDescent="0.25">
      <c r="A5" s="9">
        <v>4</v>
      </c>
      <c r="B5" s="9" t="s">
        <v>25</v>
      </c>
      <c r="C5" s="13">
        <v>8</v>
      </c>
      <c r="D5" s="24">
        <f t="shared" si="0"/>
        <v>5.9259259259259256</v>
      </c>
      <c r="E5" s="13">
        <v>7.5</v>
      </c>
      <c r="F5" s="25">
        <f>30*E5/10</f>
        <v>22.5</v>
      </c>
      <c r="G5" s="13">
        <v>16.100000000000001</v>
      </c>
      <c r="H5" s="36">
        <f>25*15.2/G5</f>
        <v>23.602484472049689</v>
      </c>
      <c r="I5" s="14">
        <v>27.3</v>
      </c>
      <c r="J5" s="36">
        <f>25*15.3/I5</f>
        <v>14.010989010989011</v>
      </c>
      <c r="K5" s="27">
        <f>SUM(D5,F5,H5,J5)</f>
        <v>66.039399408964627</v>
      </c>
      <c r="L5" s="28"/>
    </row>
    <row r="6" spans="1:12" s="5" customFormat="1" x14ac:dyDescent="0.25">
      <c r="A6" s="9">
        <v>5</v>
      </c>
      <c r="B6" s="9" t="s">
        <v>19</v>
      </c>
      <c r="C6" s="13">
        <v>8.5</v>
      </c>
      <c r="D6" s="24">
        <f t="shared" si="0"/>
        <v>6.2962962962962967</v>
      </c>
      <c r="E6" s="13">
        <v>6.7</v>
      </c>
      <c r="F6" s="25">
        <f>30*E6/10</f>
        <v>20.100000000000001</v>
      </c>
      <c r="G6" s="13">
        <v>24.84</v>
      </c>
      <c r="H6" s="36">
        <f>25*15.2/G6</f>
        <v>15.297906602254429</v>
      </c>
      <c r="I6" s="23">
        <v>16</v>
      </c>
      <c r="J6" s="36">
        <f>25*15.3/I6</f>
        <v>23.90625</v>
      </c>
      <c r="K6" s="27">
        <f>SUM(D6,F6,H6,J6)</f>
        <v>65.600452898550728</v>
      </c>
      <c r="L6" s="28"/>
    </row>
    <row r="7" spans="1:12" s="5" customFormat="1" x14ac:dyDescent="0.25">
      <c r="A7" s="4">
        <f t="shared" ref="A7:A20" si="1">A6+1</f>
        <v>6</v>
      </c>
      <c r="B7" s="4"/>
      <c r="C7" s="8"/>
      <c r="D7" s="24">
        <f t="shared" si="0"/>
        <v>0</v>
      </c>
      <c r="E7" s="8"/>
      <c r="F7" s="25"/>
      <c r="G7" s="8" t="s">
        <v>5</v>
      </c>
      <c r="H7" s="36" t="e">
        <f t="shared" ref="H7:H12" si="2">25*14.6/G7</f>
        <v>#VALUE!</v>
      </c>
      <c r="I7" s="14"/>
      <c r="J7" s="36" t="e">
        <f t="shared" ref="J7:J18" si="3">25*18.46/I7</f>
        <v>#DIV/0!</v>
      </c>
      <c r="K7" s="28"/>
      <c r="L7" s="28" t="e">
        <f t="shared" ref="L7:L20" si="4">_xlfn.RANK.EQ(K7,K$2:K$21)</f>
        <v>#N/A</v>
      </c>
    </row>
    <row r="8" spans="1:12" s="5" customFormat="1" x14ac:dyDescent="0.25">
      <c r="A8" s="4">
        <f t="shared" si="1"/>
        <v>7</v>
      </c>
      <c r="B8" s="4"/>
      <c r="C8" s="8"/>
      <c r="D8" s="24">
        <f t="shared" si="0"/>
        <v>0</v>
      </c>
      <c r="E8" s="8"/>
      <c r="F8" s="25"/>
      <c r="G8" s="8" t="s">
        <v>5</v>
      </c>
      <c r="H8" s="36" t="e">
        <f t="shared" si="2"/>
        <v>#VALUE!</v>
      </c>
      <c r="I8" s="14"/>
      <c r="J8" s="36" t="e">
        <f t="shared" si="3"/>
        <v>#DIV/0!</v>
      </c>
      <c r="K8" s="28"/>
      <c r="L8" s="28" t="e">
        <f t="shared" si="4"/>
        <v>#N/A</v>
      </c>
    </row>
    <row r="9" spans="1:12" s="5" customFormat="1" x14ac:dyDescent="0.25">
      <c r="A9" s="4">
        <f t="shared" si="1"/>
        <v>8</v>
      </c>
      <c r="B9" s="4"/>
      <c r="C9" s="8"/>
      <c r="D9" s="24">
        <f t="shared" si="0"/>
        <v>0</v>
      </c>
      <c r="E9" s="8"/>
      <c r="F9" s="25"/>
      <c r="G9" s="8" t="s">
        <v>5</v>
      </c>
      <c r="H9" s="36" t="e">
        <f t="shared" si="2"/>
        <v>#VALUE!</v>
      </c>
      <c r="I9" s="14"/>
      <c r="J9" s="36" t="e">
        <f t="shared" si="3"/>
        <v>#DIV/0!</v>
      </c>
      <c r="K9" s="28"/>
      <c r="L9" s="28" t="e">
        <f t="shared" si="4"/>
        <v>#N/A</v>
      </c>
    </row>
    <row r="10" spans="1:12" s="5" customFormat="1" x14ac:dyDescent="0.25">
      <c r="A10" s="4">
        <f t="shared" si="1"/>
        <v>9</v>
      </c>
      <c r="B10" s="4"/>
      <c r="C10" s="8"/>
      <c r="D10" s="24">
        <f t="shared" si="0"/>
        <v>0</v>
      </c>
      <c r="E10" s="8"/>
      <c r="F10" s="25"/>
      <c r="G10" s="8" t="s">
        <v>5</v>
      </c>
      <c r="H10" s="36" t="e">
        <f t="shared" si="2"/>
        <v>#VALUE!</v>
      </c>
      <c r="I10" s="14"/>
      <c r="J10" s="36" t="e">
        <f t="shared" si="3"/>
        <v>#DIV/0!</v>
      </c>
      <c r="K10" s="28"/>
      <c r="L10" s="28" t="e">
        <f t="shared" si="4"/>
        <v>#N/A</v>
      </c>
    </row>
    <row r="11" spans="1:12" s="5" customFormat="1" x14ac:dyDescent="0.25">
      <c r="A11" s="4">
        <f t="shared" si="1"/>
        <v>10</v>
      </c>
      <c r="B11" s="4"/>
      <c r="C11" s="8"/>
      <c r="D11" s="24">
        <f t="shared" si="0"/>
        <v>0</v>
      </c>
      <c r="E11" s="8"/>
      <c r="F11" s="25"/>
      <c r="G11" s="8" t="s">
        <v>5</v>
      </c>
      <c r="H11" s="36" t="e">
        <f t="shared" si="2"/>
        <v>#VALUE!</v>
      </c>
      <c r="I11" s="14"/>
      <c r="J11" s="36" t="e">
        <f t="shared" si="3"/>
        <v>#DIV/0!</v>
      </c>
      <c r="K11" s="28"/>
      <c r="L11" s="28" t="e">
        <f t="shared" si="4"/>
        <v>#N/A</v>
      </c>
    </row>
    <row r="12" spans="1:12" x14ac:dyDescent="0.25">
      <c r="A12" s="2">
        <f t="shared" si="1"/>
        <v>11</v>
      </c>
      <c r="B12" s="3"/>
      <c r="C12" s="16"/>
      <c r="D12" s="24">
        <f t="shared" si="0"/>
        <v>0</v>
      </c>
      <c r="E12" s="16"/>
      <c r="F12" s="25"/>
      <c r="G12" s="16" t="s">
        <v>5</v>
      </c>
      <c r="H12" s="36" t="e">
        <f t="shared" si="2"/>
        <v>#VALUE!</v>
      </c>
      <c r="I12" s="14"/>
      <c r="J12" s="36" t="e">
        <f t="shared" si="3"/>
        <v>#DIV/0!</v>
      </c>
      <c r="K12" s="29"/>
      <c r="L12" s="29" t="e">
        <f t="shared" si="4"/>
        <v>#N/A</v>
      </c>
    </row>
    <row r="13" spans="1:12" x14ac:dyDescent="0.25">
      <c r="A13" s="2">
        <f t="shared" si="1"/>
        <v>12</v>
      </c>
      <c r="B13" s="3"/>
      <c r="C13" s="16"/>
      <c r="D13" s="24">
        <f t="shared" si="0"/>
        <v>0</v>
      </c>
      <c r="E13" s="16"/>
      <c r="F13" s="25"/>
      <c r="G13" s="16" t="s">
        <v>5</v>
      </c>
      <c r="H13" s="36">
        <f t="shared" ref="H13:H20" si="5">IF(G13="-",0,IF(G13&gt;0,25*G$22/G13))</f>
        <v>0</v>
      </c>
      <c r="I13" s="14"/>
      <c r="J13" s="36" t="e">
        <f t="shared" si="3"/>
        <v>#DIV/0!</v>
      </c>
      <c r="K13" s="29"/>
      <c r="L13" s="29" t="e">
        <f t="shared" si="4"/>
        <v>#N/A</v>
      </c>
    </row>
    <row r="14" spans="1:12" x14ac:dyDescent="0.25">
      <c r="A14" s="2">
        <f t="shared" si="1"/>
        <v>13</v>
      </c>
      <c r="B14" s="3"/>
      <c r="C14" s="16"/>
      <c r="D14" s="24">
        <f t="shared" si="0"/>
        <v>0</v>
      </c>
      <c r="E14" s="16"/>
      <c r="F14" s="25"/>
      <c r="G14" s="16" t="s">
        <v>5</v>
      </c>
      <c r="H14" s="36">
        <f t="shared" si="5"/>
        <v>0</v>
      </c>
      <c r="I14" s="14"/>
      <c r="J14" s="36" t="e">
        <f t="shared" si="3"/>
        <v>#DIV/0!</v>
      </c>
      <c r="K14" s="29"/>
      <c r="L14" s="29" t="e">
        <f t="shared" si="4"/>
        <v>#N/A</v>
      </c>
    </row>
    <row r="15" spans="1:12" x14ac:dyDescent="0.25">
      <c r="A15" s="2">
        <f t="shared" si="1"/>
        <v>14</v>
      </c>
      <c r="B15" s="3"/>
      <c r="C15" s="16"/>
      <c r="D15" s="24">
        <f t="shared" si="0"/>
        <v>0</v>
      </c>
      <c r="E15" s="16"/>
      <c r="F15" s="25"/>
      <c r="G15" s="16" t="s">
        <v>5</v>
      </c>
      <c r="H15" s="36">
        <f t="shared" si="5"/>
        <v>0</v>
      </c>
      <c r="I15" s="14"/>
      <c r="J15" s="36" t="e">
        <f t="shared" si="3"/>
        <v>#DIV/0!</v>
      </c>
      <c r="K15" s="29"/>
      <c r="L15" s="29" t="e">
        <f t="shared" si="4"/>
        <v>#N/A</v>
      </c>
    </row>
    <row r="16" spans="1:12" x14ac:dyDescent="0.25">
      <c r="A16" s="2">
        <f t="shared" si="1"/>
        <v>15</v>
      </c>
      <c r="B16" s="3"/>
      <c r="C16" s="16"/>
      <c r="D16" s="24">
        <f t="shared" si="0"/>
        <v>0</v>
      </c>
      <c r="E16" s="16" t="s">
        <v>5</v>
      </c>
      <c r="F16" s="25"/>
      <c r="G16" s="16" t="s">
        <v>5</v>
      </c>
      <c r="H16" s="36">
        <f t="shared" si="5"/>
        <v>0</v>
      </c>
      <c r="I16" s="14"/>
      <c r="J16" s="36" t="e">
        <f t="shared" si="3"/>
        <v>#DIV/0!</v>
      </c>
      <c r="K16" s="29"/>
      <c r="L16" s="29" t="e">
        <f t="shared" si="4"/>
        <v>#N/A</v>
      </c>
    </row>
    <row r="17" spans="1:12" x14ac:dyDescent="0.25">
      <c r="A17" s="2">
        <f t="shared" si="1"/>
        <v>16</v>
      </c>
      <c r="B17" s="3"/>
      <c r="C17" s="16"/>
      <c r="D17" s="24">
        <f t="shared" si="0"/>
        <v>0</v>
      </c>
      <c r="E17" s="16" t="s">
        <v>5</v>
      </c>
      <c r="F17" s="25"/>
      <c r="G17" s="16" t="s">
        <v>5</v>
      </c>
      <c r="H17" s="36">
        <f t="shared" si="5"/>
        <v>0</v>
      </c>
      <c r="I17" s="14"/>
      <c r="J17" s="36" t="e">
        <f t="shared" si="3"/>
        <v>#DIV/0!</v>
      </c>
      <c r="K17" s="29"/>
      <c r="L17" s="29" t="e">
        <f t="shared" si="4"/>
        <v>#N/A</v>
      </c>
    </row>
    <row r="18" spans="1:12" x14ac:dyDescent="0.25">
      <c r="A18" s="2">
        <f t="shared" si="1"/>
        <v>17</v>
      </c>
      <c r="B18" s="3"/>
      <c r="C18" s="16"/>
      <c r="D18" s="24">
        <f t="shared" si="0"/>
        <v>0</v>
      </c>
      <c r="E18" s="16" t="s">
        <v>5</v>
      </c>
      <c r="F18" s="25"/>
      <c r="G18" s="16" t="s">
        <v>5</v>
      </c>
      <c r="H18" s="36">
        <f t="shared" si="5"/>
        <v>0</v>
      </c>
      <c r="I18" s="14"/>
      <c r="J18" s="36" t="e">
        <f t="shared" si="3"/>
        <v>#DIV/0!</v>
      </c>
      <c r="K18" s="29"/>
      <c r="L18" s="29" t="e">
        <f t="shared" si="4"/>
        <v>#N/A</v>
      </c>
    </row>
    <row r="19" spans="1:12" x14ac:dyDescent="0.25">
      <c r="A19" s="2">
        <f t="shared" si="1"/>
        <v>18</v>
      </c>
      <c r="B19" s="3"/>
      <c r="C19" s="16"/>
      <c r="D19" s="24">
        <f t="shared" si="0"/>
        <v>0</v>
      </c>
      <c r="E19" s="16" t="s">
        <v>5</v>
      </c>
      <c r="F19" s="25"/>
      <c r="G19" s="16" t="s">
        <v>5</v>
      </c>
      <c r="H19" s="36">
        <f t="shared" si="5"/>
        <v>0</v>
      </c>
      <c r="I19" s="14"/>
      <c r="J19" s="36"/>
      <c r="K19" s="29"/>
      <c r="L19" s="29" t="e">
        <f t="shared" si="4"/>
        <v>#N/A</v>
      </c>
    </row>
    <row r="20" spans="1:12" x14ac:dyDescent="0.25">
      <c r="A20" s="2">
        <f t="shared" si="1"/>
        <v>19</v>
      </c>
      <c r="B20" s="3"/>
      <c r="C20" s="16"/>
      <c r="D20" s="24">
        <f t="shared" si="0"/>
        <v>0</v>
      </c>
      <c r="E20" s="16" t="s">
        <v>5</v>
      </c>
      <c r="F20" s="25"/>
      <c r="G20" s="16" t="s">
        <v>5</v>
      </c>
      <c r="H20" s="36">
        <f t="shared" si="5"/>
        <v>0</v>
      </c>
      <c r="I20" s="14"/>
      <c r="J20" s="36"/>
      <c r="K20" s="29"/>
      <c r="L20" s="29" t="e">
        <f t="shared" si="4"/>
        <v>#N/A</v>
      </c>
    </row>
    <row r="21" spans="1:12" x14ac:dyDescent="0.25">
      <c r="A21" s="6"/>
      <c r="B21" s="6"/>
      <c r="C21" s="7"/>
      <c r="D21" s="17"/>
      <c r="E21" s="7"/>
      <c r="F21" s="17"/>
      <c r="G21" s="7"/>
      <c r="H21" s="37"/>
      <c r="I21" s="13"/>
      <c r="J21" s="37"/>
      <c r="K21" s="26"/>
      <c r="L21" s="31"/>
    </row>
    <row r="22" spans="1:12" x14ac:dyDescent="0.25">
      <c r="G22" s="19"/>
    </row>
  </sheetData>
  <sortState ref="A2:O49">
    <sortCondition descending="1" ref="K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zoomScale="145" zoomScaleNormal="145" workbookViewId="0">
      <selection activeCell="E1" sqref="C1:E1048576"/>
    </sheetView>
  </sheetViews>
  <sheetFormatPr defaultRowHeight="15" x14ac:dyDescent="0.25"/>
  <cols>
    <col min="1" max="1" width="6.85546875" style="1" customWidth="1"/>
    <col min="2" max="2" width="12.5703125" style="1" customWidth="1"/>
    <col min="3" max="3" width="6.85546875" style="11" customWidth="1"/>
    <col min="4" max="4" width="7.28515625" style="12" customWidth="1"/>
    <col min="5" max="5" width="6.85546875" style="11" customWidth="1"/>
    <col min="6" max="6" width="7.28515625" style="12" customWidth="1"/>
    <col min="7" max="7" width="6.7109375" style="11" customWidth="1"/>
    <col min="8" max="8" width="7.85546875" style="35" customWidth="1"/>
    <col min="9" max="9" width="7.85546875" style="20" customWidth="1"/>
    <col min="10" max="10" width="7.85546875" style="35" customWidth="1"/>
    <col min="11" max="11" width="8.85546875" style="30" customWidth="1"/>
    <col min="12" max="12" width="9.140625" style="30"/>
    <col min="13" max="16384" width="9.140625" style="1"/>
  </cols>
  <sheetData>
    <row r="1" spans="1:12" s="2" customFormat="1" ht="34.5" customHeight="1" x14ac:dyDescent="0.25">
      <c r="A1" s="6" t="s">
        <v>0</v>
      </c>
      <c r="B1" s="6" t="s">
        <v>10</v>
      </c>
      <c r="C1" s="7" t="s">
        <v>1</v>
      </c>
      <c r="D1" s="12" t="s">
        <v>7</v>
      </c>
      <c r="E1" s="7" t="s">
        <v>6</v>
      </c>
      <c r="F1" s="12" t="s">
        <v>7</v>
      </c>
      <c r="G1" s="18" t="s">
        <v>2</v>
      </c>
      <c r="H1" s="35" t="s">
        <v>7</v>
      </c>
      <c r="I1" s="21" t="s">
        <v>9</v>
      </c>
      <c r="J1" s="35" t="s">
        <v>8</v>
      </c>
      <c r="K1" s="26" t="s">
        <v>3</v>
      </c>
      <c r="L1" s="31" t="s">
        <v>4</v>
      </c>
    </row>
    <row r="2" spans="1:12" s="5" customFormat="1" ht="30" x14ac:dyDescent="0.25">
      <c r="A2" s="9">
        <v>5</v>
      </c>
      <c r="B2" s="9" t="s">
        <v>28</v>
      </c>
      <c r="C2" s="13">
        <v>20</v>
      </c>
      <c r="D2" s="24">
        <f t="shared" ref="D2:D27" si="0">20*C2/27</f>
        <v>14.814814814814815</v>
      </c>
      <c r="E2" s="13">
        <v>8.6</v>
      </c>
      <c r="F2" s="25">
        <f t="shared" ref="F2:F9" si="1">30*E2/10</f>
        <v>25.8</v>
      </c>
      <c r="G2" s="13">
        <v>14.26</v>
      </c>
      <c r="H2" s="36">
        <f>25*14.26/G2</f>
        <v>25</v>
      </c>
      <c r="I2" s="14">
        <v>21.75</v>
      </c>
      <c r="J2" s="36">
        <f t="shared" ref="J2:J8" si="2">25*13.5/I2</f>
        <v>15.517241379310345</v>
      </c>
      <c r="K2" s="27">
        <f t="shared" ref="K2:K8" si="3">SUM(D2,F2,H2,J2)</f>
        <v>81.13205619412517</v>
      </c>
      <c r="L2" s="28" t="s">
        <v>31</v>
      </c>
    </row>
    <row r="3" spans="1:12" s="5" customFormat="1" x14ac:dyDescent="0.25">
      <c r="A3" s="9">
        <v>4</v>
      </c>
      <c r="B3" s="9" t="s">
        <v>20</v>
      </c>
      <c r="C3" s="13">
        <v>11.5</v>
      </c>
      <c r="D3" s="24">
        <f t="shared" si="0"/>
        <v>8.518518518518519</v>
      </c>
      <c r="E3" s="13">
        <v>9.1</v>
      </c>
      <c r="F3" s="25">
        <f t="shared" si="1"/>
        <v>27.3</v>
      </c>
      <c r="G3" s="13">
        <v>24.22</v>
      </c>
      <c r="H3" s="36">
        <f t="shared" ref="H3:H13" si="4">25*14.26/G3</f>
        <v>14.719240297274981</v>
      </c>
      <c r="I3" s="14">
        <v>13.5</v>
      </c>
      <c r="J3" s="36">
        <f t="shared" si="2"/>
        <v>25</v>
      </c>
      <c r="K3" s="27">
        <f t="shared" si="3"/>
        <v>75.537758815793495</v>
      </c>
      <c r="L3" s="28" t="s">
        <v>32</v>
      </c>
    </row>
    <row r="4" spans="1:12" s="5" customFormat="1" x14ac:dyDescent="0.25">
      <c r="A4" s="9">
        <v>6</v>
      </c>
      <c r="B4" s="9" t="s">
        <v>29</v>
      </c>
      <c r="C4" s="13">
        <v>19</v>
      </c>
      <c r="D4" s="24">
        <f t="shared" si="0"/>
        <v>14.074074074074074</v>
      </c>
      <c r="E4" s="13">
        <v>6.6</v>
      </c>
      <c r="F4" s="25">
        <f t="shared" si="1"/>
        <v>19.8</v>
      </c>
      <c r="G4" s="13">
        <v>15.29</v>
      </c>
      <c r="H4" s="36">
        <f t="shared" si="4"/>
        <v>23.315892740353174</v>
      </c>
      <c r="I4" s="14">
        <v>24.82</v>
      </c>
      <c r="J4" s="36">
        <f t="shared" si="2"/>
        <v>13.597904915390814</v>
      </c>
      <c r="K4" s="27">
        <f t="shared" si="3"/>
        <v>70.787871729818065</v>
      </c>
      <c r="L4" s="28"/>
    </row>
    <row r="5" spans="1:12" s="5" customFormat="1" x14ac:dyDescent="0.25">
      <c r="A5" s="9">
        <v>3</v>
      </c>
      <c r="B5" s="9" t="s">
        <v>12</v>
      </c>
      <c r="C5" s="13">
        <v>14</v>
      </c>
      <c r="D5" s="24">
        <f t="shared" si="0"/>
        <v>10.37037037037037</v>
      </c>
      <c r="E5" s="13">
        <v>8.1999999999999993</v>
      </c>
      <c r="F5" s="25">
        <f t="shared" si="1"/>
        <v>24.599999999999998</v>
      </c>
      <c r="G5" s="13">
        <v>15</v>
      </c>
      <c r="H5" s="36">
        <f t="shared" si="4"/>
        <v>23.766666666666666</v>
      </c>
      <c r="I5" s="14">
        <v>28.2</v>
      </c>
      <c r="J5" s="36">
        <f t="shared" si="2"/>
        <v>11.968085106382979</v>
      </c>
      <c r="K5" s="27">
        <f t="shared" si="3"/>
        <v>70.705122143420013</v>
      </c>
      <c r="L5" s="28"/>
    </row>
    <row r="6" spans="1:12" s="5" customFormat="1" x14ac:dyDescent="0.25">
      <c r="A6" s="9">
        <v>1</v>
      </c>
      <c r="B6" s="9" t="s">
        <v>11</v>
      </c>
      <c r="C6" s="13">
        <v>12</v>
      </c>
      <c r="D6" s="24">
        <f t="shared" si="0"/>
        <v>8.8888888888888893</v>
      </c>
      <c r="E6" s="13">
        <v>7</v>
      </c>
      <c r="F6" s="25">
        <f t="shared" si="1"/>
        <v>21</v>
      </c>
      <c r="G6" s="13">
        <v>15.7</v>
      </c>
      <c r="H6" s="36">
        <f t="shared" si="4"/>
        <v>22.707006369426754</v>
      </c>
      <c r="I6" s="14">
        <v>28.7</v>
      </c>
      <c r="J6" s="36">
        <f t="shared" si="2"/>
        <v>11.759581881533101</v>
      </c>
      <c r="K6" s="27">
        <f t="shared" si="3"/>
        <v>64.355477139848745</v>
      </c>
      <c r="L6" s="28"/>
    </row>
    <row r="7" spans="1:12" s="5" customFormat="1" x14ac:dyDescent="0.25">
      <c r="A7" s="9">
        <v>2</v>
      </c>
      <c r="B7" s="9" t="s">
        <v>11</v>
      </c>
      <c r="C7" s="13">
        <v>11</v>
      </c>
      <c r="D7" s="24">
        <f t="shared" si="0"/>
        <v>8.1481481481481488</v>
      </c>
      <c r="E7" s="13">
        <v>6.5</v>
      </c>
      <c r="F7" s="25">
        <f t="shared" si="1"/>
        <v>19.5</v>
      </c>
      <c r="G7" s="13">
        <v>15.7</v>
      </c>
      <c r="H7" s="36">
        <f t="shared" si="4"/>
        <v>22.707006369426754</v>
      </c>
      <c r="I7" s="14">
        <v>30.9</v>
      </c>
      <c r="J7" s="36">
        <f t="shared" si="2"/>
        <v>10.922330097087379</v>
      </c>
      <c r="K7" s="27">
        <f t="shared" si="3"/>
        <v>61.277484614662285</v>
      </c>
      <c r="L7" s="28"/>
    </row>
    <row r="8" spans="1:12" s="5" customFormat="1" x14ac:dyDescent="0.25">
      <c r="A8" s="9">
        <v>7</v>
      </c>
      <c r="B8" s="9" t="s">
        <v>30</v>
      </c>
      <c r="C8" s="13">
        <v>14</v>
      </c>
      <c r="D8" s="24">
        <f t="shared" si="0"/>
        <v>10.37037037037037</v>
      </c>
      <c r="E8" s="13">
        <v>4.2</v>
      </c>
      <c r="F8" s="25">
        <f t="shared" si="1"/>
        <v>12.6</v>
      </c>
      <c r="G8" s="13">
        <v>17.350000000000001</v>
      </c>
      <c r="H8" s="36">
        <f t="shared" si="4"/>
        <v>20.547550432276655</v>
      </c>
      <c r="I8" s="14">
        <v>27.43</v>
      </c>
      <c r="J8" s="36">
        <f t="shared" si="2"/>
        <v>12.304046664236237</v>
      </c>
      <c r="K8" s="27">
        <f t="shared" si="3"/>
        <v>55.821967466883265</v>
      </c>
      <c r="L8" s="28"/>
    </row>
    <row r="9" spans="1:12" s="5" customFormat="1" x14ac:dyDescent="0.25">
      <c r="A9" s="4">
        <f t="shared" ref="A9:A27" si="5">A8+1</f>
        <v>8</v>
      </c>
      <c r="B9" s="4"/>
      <c r="C9" s="8"/>
      <c r="D9" s="24">
        <f t="shared" si="0"/>
        <v>0</v>
      </c>
      <c r="E9" s="8"/>
      <c r="F9" s="25">
        <f t="shared" si="1"/>
        <v>0</v>
      </c>
      <c r="G9" s="8" t="s">
        <v>5</v>
      </c>
      <c r="H9" s="36" t="e">
        <f t="shared" si="4"/>
        <v>#VALUE!</v>
      </c>
      <c r="I9" s="14"/>
      <c r="J9" s="36" t="e">
        <f>25*14.15/I9</f>
        <v>#DIV/0!</v>
      </c>
      <c r="K9" s="28"/>
      <c r="L9" s="28" t="e">
        <f t="shared" ref="L9:L27" si="6">_xlfn.RANK.EQ(K9,K$2:K$28)</f>
        <v>#N/A</v>
      </c>
    </row>
    <row r="10" spans="1:12" s="5" customFormat="1" x14ac:dyDescent="0.25">
      <c r="A10" s="4">
        <f t="shared" si="5"/>
        <v>9</v>
      </c>
      <c r="B10" s="4"/>
      <c r="C10" s="8"/>
      <c r="D10" s="24">
        <f t="shared" si="0"/>
        <v>0</v>
      </c>
      <c r="E10" s="8"/>
      <c r="F10" s="25"/>
      <c r="G10" s="8" t="s">
        <v>5</v>
      </c>
      <c r="H10" s="36" t="e">
        <f t="shared" si="4"/>
        <v>#VALUE!</v>
      </c>
      <c r="I10" s="14"/>
      <c r="J10" s="36"/>
      <c r="K10" s="28"/>
      <c r="L10" s="28" t="e">
        <f t="shared" si="6"/>
        <v>#N/A</v>
      </c>
    </row>
    <row r="11" spans="1:12" s="5" customFormat="1" x14ac:dyDescent="0.25">
      <c r="A11" s="4">
        <f t="shared" si="5"/>
        <v>10</v>
      </c>
      <c r="B11" s="4"/>
      <c r="C11" s="8"/>
      <c r="D11" s="24">
        <f t="shared" si="0"/>
        <v>0</v>
      </c>
      <c r="E11" s="8"/>
      <c r="F11" s="25"/>
      <c r="G11" s="8" t="s">
        <v>5</v>
      </c>
      <c r="H11" s="36" t="e">
        <f t="shared" si="4"/>
        <v>#VALUE!</v>
      </c>
      <c r="I11" s="14"/>
      <c r="J11" s="36"/>
      <c r="K11" s="28"/>
      <c r="L11" s="28" t="e">
        <f t="shared" si="6"/>
        <v>#N/A</v>
      </c>
    </row>
    <row r="12" spans="1:12" s="5" customFormat="1" x14ac:dyDescent="0.25">
      <c r="A12" s="4">
        <f t="shared" si="5"/>
        <v>11</v>
      </c>
      <c r="B12" s="4"/>
      <c r="C12" s="8"/>
      <c r="D12" s="24">
        <f t="shared" si="0"/>
        <v>0</v>
      </c>
      <c r="E12" s="8"/>
      <c r="F12" s="25"/>
      <c r="G12" s="8" t="s">
        <v>5</v>
      </c>
      <c r="H12" s="36" t="e">
        <f t="shared" si="4"/>
        <v>#VALUE!</v>
      </c>
      <c r="I12" s="14"/>
      <c r="J12" s="36"/>
      <c r="K12" s="28"/>
      <c r="L12" s="28" t="e">
        <f t="shared" si="6"/>
        <v>#N/A</v>
      </c>
    </row>
    <row r="13" spans="1:12" s="5" customFormat="1" x14ac:dyDescent="0.25">
      <c r="A13" s="4">
        <f t="shared" si="5"/>
        <v>12</v>
      </c>
      <c r="B13" s="4"/>
      <c r="C13" s="8"/>
      <c r="D13" s="24">
        <f t="shared" si="0"/>
        <v>0</v>
      </c>
      <c r="E13" s="8"/>
      <c r="F13" s="25"/>
      <c r="G13" s="8" t="s">
        <v>5</v>
      </c>
      <c r="H13" s="36" t="e">
        <f t="shared" si="4"/>
        <v>#VALUE!</v>
      </c>
      <c r="I13" s="14"/>
      <c r="J13" s="36"/>
      <c r="K13" s="28"/>
      <c r="L13" s="28" t="e">
        <f t="shared" si="6"/>
        <v>#N/A</v>
      </c>
    </row>
    <row r="14" spans="1:12" s="5" customFormat="1" x14ac:dyDescent="0.25">
      <c r="A14" s="4">
        <f t="shared" si="5"/>
        <v>13</v>
      </c>
      <c r="B14" s="4"/>
      <c r="C14" s="8"/>
      <c r="D14" s="24">
        <f t="shared" si="0"/>
        <v>0</v>
      </c>
      <c r="E14" s="8"/>
      <c r="F14" s="25"/>
      <c r="G14" s="8" t="s">
        <v>5</v>
      </c>
      <c r="H14" s="36">
        <f t="shared" ref="H14:H27" si="7">IF(G14="-",0,IF(G14&gt;0,25*G$29/G14))</f>
        <v>0</v>
      </c>
      <c r="I14" s="14"/>
      <c r="J14" s="36"/>
      <c r="K14" s="28"/>
      <c r="L14" s="28" t="e">
        <f t="shared" si="6"/>
        <v>#N/A</v>
      </c>
    </row>
    <row r="15" spans="1:12" s="5" customFormat="1" x14ac:dyDescent="0.25">
      <c r="A15" s="4">
        <f t="shared" si="5"/>
        <v>14</v>
      </c>
      <c r="B15" s="4"/>
      <c r="C15" s="8"/>
      <c r="D15" s="24">
        <f t="shared" si="0"/>
        <v>0</v>
      </c>
      <c r="E15" s="8"/>
      <c r="F15" s="25"/>
      <c r="G15" s="8" t="s">
        <v>5</v>
      </c>
      <c r="H15" s="36">
        <f t="shared" si="7"/>
        <v>0</v>
      </c>
      <c r="I15" s="14"/>
      <c r="J15" s="36"/>
      <c r="K15" s="28"/>
      <c r="L15" s="28" t="e">
        <f t="shared" si="6"/>
        <v>#N/A</v>
      </c>
    </row>
    <row r="16" spans="1:12" s="5" customFormat="1" x14ac:dyDescent="0.25">
      <c r="A16" s="4">
        <f t="shared" si="5"/>
        <v>15</v>
      </c>
      <c r="B16" s="4"/>
      <c r="C16" s="8"/>
      <c r="D16" s="24">
        <f t="shared" si="0"/>
        <v>0</v>
      </c>
      <c r="E16" s="8"/>
      <c r="F16" s="25"/>
      <c r="G16" s="8" t="s">
        <v>5</v>
      </c>
      <c r="H16" s="36">
        <f t="shared" si="7"/>
        <v>0</v>
      </c>
      <c r="I16" s="14"/>
      <c r="J16" s="36"/>
      <c r="K16" s="28"/>
      <c r="L16" s="28" t="e">
        <f t="shared" si="6"/>
        <v>#N/A</v>
      </c>
    </row>
    <row r="17" spans="1:12" s="5" customFormat="1" x14ac:dyDescent="0.25">
      <c r="A17" s="4">
        <f t="shared" si="5"/>
        <v>16</v>
      </c>
      <c r="B17" s="4"/>
      <c r="C17" s="8"/>
      <c r="D17" s="24">
        <f t="shared" si="0"/>
        <v>0</v>
      </c>
      <c r="E17" s="8"/>
      <c r="F17" s="25"/>
      <c r="G17" s="8" t="s">
        <v>5</v>
      </c>
      <c r="H17" s="36">
        <f t="shared" si="7"/>
        <v>0</v>
      </c>
      <c r="I17" s="14"/>
      <c r="J17" s="36"/>
      <c r="K17" s="28"/>
      <c r="L17" s="28" t="e">
        <f t="shared" si="6"/>
        <v>#N/A</v>
      </c>
    </row>
    <row r="18" spans="1:12" s="5" customFormat="1" x14ac:dyDescent="0.25">
      <c r="A18" s="4">
        <f t="shared" si="5"/>
        <v>17</v>
      </c>
      <c r="B18" s="4"/>
      <c r="C18" s="8"/>
      <c r="D18" s="24">
        <f t="shared" si="0"/>
        <v>0</v>
      </c>
      <c r="E18" s="8"/>
      <c r="F18" s="25"/>
      <c r="G18" s="8" t="s">
        <v>5</v>
      </c>
      <c r="H18" s="36">
        <f t="shared" si="7"/>
        <v>0</v>
      </c>
      <c r="I18" s="14"/>
      <c r="J18" s="36"/>
      <c r="K18" s="28"/>
      <c r="L18" s="28" t="e">
        <f t="shared" si="6"/>
        <v>#N/A</v>
      </c>
    </row>
    <row r="19" spans="1:12" x14ac:dyDescent="0.25">
      <c r="A19" s="2">
        <f t="shared" si="5"/>
        <v>18</v>
      </c>
      <c r="B19" s="3"/>
      <c r="C19" s="16"/>
      <c r="D19" s="24">
        <f t="shared" si="0"/>
        <v>0</v>
      </c>
      <c r="E19" s="16"/>
      <c r="F19" s="25"/>
      <c r="G19" s="16" t="s">
        <v>5</v>
      </c>
      <c r="H19" s="36">
        <f t="shared" si="7"/>
        <v>0</v>
      </c>
      <c r="I19" s="14"/>
      <c r="J19" s="36"/>
      <c r="K19" s="29"/>
      <c r="L19" s="29" t="e">
        <f t="shared" si="6"/>
        <v>#N/A</v>
      </c>
    </row>
    <row r="20" spans="1:12" x14ac:dyDescent="0.25">
      <c r="A20" s="2">
        <f t="shared" si="5"/>
        <v>19</v>
      </c>
      <c r="B20" s="3"/>
      <c r="C20" s="16"/>
      <c r="D20" s="24">
        <f t="shared" si="0"/>
        <v>0</v>
      </c>
      <c r="E20" s="16"/>
      <c r="F20" s="25"/>
      <c r="G20" s="16" t="s">
        <v>5</v>
      </c>
      <c r="H20" s="36">
        <f t="shared" si="7"/>
        <v>0</v>
      </c>
      <c r="I20" s="14"/>
      <c r="J20" s="36"/>
      <c r="K20" s="29"/>
      <c r="L20" s="29" t="e">
        <f t="shared" si="6"/>
        <v>#N/A</v>
      </c>
    </row>
    <row r="21" spans="1:12" x14ac:dyDescent="0.25">
      <c r="A21" s="2">
        <f t="shared" si="5"/>
        <v>20</v>
      </c>
      <c r="B21" s="3"/>
      <c r="C21" s="16"/>
      <c r="D21" s="24">
        <f t="shared" si="0"/>
        <v>0</v>
      </c>
      <c r="E21" s="16"/>
      <c r="F21" s="25"/>
      <c r="G21" s="16" t="s">
        <v>5</v>
      </c>
      <c r="H21" s="36">
        <f t="shared" si="7"/>
        <v>0</v>
      </c>
      <c r="I21" s="14"/>
      <c r="J21" s="36"/>
      <c r="K21" s="29"/>
      <c r="L21" s="29" t="e">
        <f t="shared" si="6"/>
        <v>#N/A</v>
      </c>
    </row>
    <row r="22" spans="1:12" x14ac:dyDescent="0.25">
      <c r="A22" s="2">
        <f t="shared" si="5"/>
        <v>21</v>
      </c>
      <c r="B22" s="3"/>
      <c r="C22" s="16"/>
      <c r="D22" s="24">
        <f t="shared" si="0"/>
        <v>0</v>
      </c>
      <c r="E22" s="16"/>
      <c r="F22" s="25"/>
      <c r="G22" s="16" t="s">
        <v>5</v>
      </c>
      <c r="H22" s="36">
        <f t="shared" si="7"/>
        <v>0</v>
      </c>
      <c r="I22" s="14"/>
      <c r="J22" s="36"/>
      <c r="K22" s="29"/>
      <c r="L22" s="29" t="e">
        <f t="shared" si="6"/>
        <v>#N/A</v>
      </c>
    </row>
    <row r="23" spans="1:12" x14ac:dyDescent="0.25">
      <c r="A23" s="2">
        <f t="shared" si="5"/>
        <v>22</v>
      </c>
      <c r="B23" s="3"/>
      <c r="C23" s="16"/>
      <c r="D23" s="24">
        <f t="shared" si="0"/>
        <v>0</v>
      </c>
      <c r="E23" s="16" t="s">
        <v>5</v>
      </c>
      <c r="F23" s="25"/>
      <c r="G23" s="16" t="s">
        <v>5</v>
      </c>
      <c r="H23" s="36">
        <f t="shared" si="7"/>
        <v>0</v>
      </c>
      <c r="I23" s="14"/>
      <c r="J23" s="36"/>
      <c r="K23" s="29"/>
      <c r="L23" s="29" t="e">
        <f t="shared" si="6"/>
        <v>#N/A</v>
      </c>
    </row>
    <row r="24" spans="1:12" x14ac:dyDescent="0.25">
      <c r="A24" s="2">
        <f t="shared" si="5"/>
        <v>23</v>
      </c>
      <c r="B24" s="3"/>
      <c r="C24" s="16"/>
      <c r="D24" s="24">
        <f t="shared" si="0"/>
        <v>0</v>
      </c>
      <c r="E24" s="16" t="s">
        <v>5</v>
      </c>
      <c r="F24" s="25"/>
      <c r="G24" s="16" t="s">
        <v>5</v>
      </c>
      <c r="H24" s="36">
        <f t="shared" si="7"/>
        <v>0</v>
      </c>
      <c r="I24" s="14"/>
      <c r="J24" s="36"/>
      <c r="K24" s="29"/>
      <c r="L24" s="29" t="e">
        <f t="shared" si="6"/>
        <v>#N/A</v>
      </c>
    </row>
    <row r="25" spans="1:12" x14ac:dyDescent="0.25">
      <c r="A25" s="2">
        <f t="shared" si="5"/>
        <v>24</v>
      </c>
      <c r="B25" s="3"/>
      <c r="C25" s="16"/>
      <c r="D25" s="24">
        <f t="shared" si="0"/>
        <v>0</v>
      </c>
      <c r="E25" s="16" t="s">
        <v>5</v>
      </c>
      <c r="F25" s="25"/>
      <c r="G25" s="16" t="s">
        <v>5</v>
      </c>
      <c r="H25" s="36">
        <f t="shared" si="7"/>
        <v>0</v>
      </c>
      <c r="I25" s="14"/>
      <c r="J25" s="36"/>
      <c r="K25" s="29"/>
      <c r="L25" s="29" t="e">
        <f t="shared" si="6"/>
        <v>#N/A</v>
      </c>
    </row>
    <row r="26" spans="1:12" x14ac:dyDescent="0.25">
      <c r="A26" s="2">
        <f t="shared" si="5"/>
        <v>25</v>
      </c>
      <c r="B26" s="3"/>
      <c r="C26" s="16"/>
      <c r="D26" s="24">
        <f t="shared" si="0"/>
        <v>0</v>
      </c>
      <c r="E26" s="16" t="s">
        <v>5</v>
      </c>
      <c r="F26" s="25"/>
      <c r="G26" s="16" t="s">
        <v>5</v>
      </c>
      <c r="H26" s="36">
        <f t="shared" si="7"/>
        <v>0</v>
      </c>
      <c r="I26" s="14"/>
      <c r="J26" s="36"/>
      <c r="K26" s="29"/>
      <c r="L26" s="29" t="e">
        <f t="shared" si="6"/>
        <v>#N/A</v>
      </c>
    </row>
    <row r="27" spans="1:12" x14ac:dyDescent="0.25">
      <c r="A27" s="2">
        <f t="shared" si="5"/>
        <v>26</v>
      </c>
      <c r="B27" s="3"/>
      <c r="C27" s="16"/>
      <c r="D27" s="24">
        <f t="shared" si="0"/>
        <v>0</v>
      </c>
      <c r="E27" s="16" t="s">
        <v>5</v>
      </c>
      <c r="F27" s="25"/>
      <c r="G27" s="16" t="s">
        <v>5</v>
      </c>
      <c r="H27" s="36">
        <f t="shared" si="7"/>
        <v>0</v>
      </c>
      <c r="I27" s="14"/>
      <c r="J27" s="36"/>
      <c r="K27" s="29"/>
      <c r="L27" s="29" t="e">
        <f t="shared" si="6"/>
        <v>#N/A</v>
      </c>
    </row>
    <row r="28" spans="1:12" x14ac:dyDescent="0.25">
      <c r="A28" s="6"/>
      <c r="B28" s="6"/>
      <c r="C28" s="7"/>
      <c r="D28" s="17"/>
      <c r="E28" s="7"/>
      <c r="F28" s="17"/>
      <c r="G28" s="7"/>
      <c r="H28" s="37"/>
      <c r="I28" s="13"/>
      <c r="J28" s="37"/>
      <c r="K28" s="26"/>
      <c r="L28" s="31"/>
    </row>
    <row r="29" spans="1:12" x14ac:dyDescent="0.25">
      <c r="G29" s="19"/>
    </row>
  </sheetData>
  <sortState ref="A2:O49">
    <sortCondition descending="1" ref="K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5 класс</vt:lpstr>
      <vt:lpstr>Юноши. 5 класс </vt:lpstr>
      <vt:lpstr>Дев. 6 класс</vt:lpstr>
      <vt:lpstr>Юноши. 6 класс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Светлана</cp:lastModifiedBy>
  <dcterms:created xsi:type="dcterms:W3CDTF">2015-10-26T13:34:27Z</dcterms:created>
  <dcterms:modified xsi:type="dcterms:W3CDTF">2022-11-07T11:08:00Z</dcterms:modified>
</cp:coreProperties>
</file>