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105"/>
  </bookViews>
  <sheets>
    <sheet name="Дев. 5 класс" sheetId="1" r:id="rId1"/>
    <sheet name="Юноши. 5 класс " sheetId="5" r:id="rId2"/>
    <sheet name="Дев. 6 класс" sheetId="6" r:id="rId3"/>
    <sheet name="Юноши. 6 класс " sheetId="7" r:id="rId4"/>
  </sheets>
  <calcPr calcId="145621"/>
</workbook>
</file>

<file path=xl/calcChain.xml><?xml version="1.0" encoding="utf-8"?>
<calcChain xmlns="http://schemas.openxmlformats.org/spreadsheetml/2006/main">
  <c r="K11" i="5"/>
  <c r="I11"/>
  <c r="G11"/>
  <c r="E11"/>
  <c r="L11" s="1"/>
  <c r="E3" i="7" l="1"/>
  <c r="E6"/>
  <c r="E5"/>
  <c r="E10"/>
  <c r="E9"/>
  <c r="E10" i="6"/>
  <c r="E2"/>
  <c r="E8"/>
  <c r="E6"/>
  <c r="E4"/>
  <c r="E5"/>
  <c r="E3"/>
  <c r="E2" i="5"/>
  <c r="E6"/>
  <c r="E7" i="6" l="1"/>
  <c r="E11"/>
  <c r="E9"/>
  <c r="K7"/>
  <c r="I7"/>
  <c r="G7"/>
  <c r="L7"/>
  <c r="K3" i="5"/>
  <c r="K5"/>
  <c r="K4"/>
  <c r="I11" i="6"/>
  <c r="I9"/>
  <c r="I10"/>
  <c r="I2"/>
  <c r="I8"/>
  <c r="I6"/>
  <c r="I4"/>
  <c r="I5"/>
  <c r="I3"/>
  <c r="K11"/>
  <c r="K9"/>
  <c r="K10"/>
  <c r="K2"/>
  <c r="K8"/>
  <c r="K6"/>
  <c r="K4"/>
  <c r="I4" i="5"/>
  <c r="I5"/>
  <c r="I3"/>
  <c r="G4"/>
  <c r="L4" s="1"/>
  <c r="G5"/>
  <c r="G3"/>
  <c r="E4"/>
  <c r="E5"/>
  <c r="L5" s="1"/>
  <c r="E3"/>
  <c r="L3"/>
  <c r="E8" l="1"/>
  <c r="E10"/>
  <c r="E12"/>
  <c r="E11" i="7" l="1"/>
  <c r="E8"/>
  <c r="E2"/>
  <c r="E7"/>
  <c r="E46"/>
  <c r="E47"/>
  <c r="E48"/>
  <c r="E49"/>
  <c r="E4"/>
  <c r="E47" i="6"/>
  <c r="E48"/>
  <c r="E7" i="5"/>
  <c r="E9"/>
  <c r="E10" i="1"/>
  <c r="E8"/>
  <c r="E7"/>
  <c r="E9"/>
  <c r="E6"/>
  <c r="E3"/>
  <c r="E2"/>
  <c r="E4"/>
  <c r="E5"/>
  <c r="E64"/>
  <c r="E65"/>
  <c r="K5" i="6" l="1"/>
  <c r="K3"/>
  <c r="K4" i="1"/>
  <c r="I4"/>
  <c r="K3" i="7" l="1"/>
  <c r="K9"/>
  <c r="K6"/>
  <c r="K10"/>
  <c r="K2"/>
  <c r="K8"/>
  <c r="K11"/>
  <c r="K4"/>
  <c r="K5"/>
  <c r="K7"/>
  <c r="I3"/>
  <c r="I9"/>
  <c r="I6"/>
  <c r="I10"/>
  <c r="I2"/>
  <c r="I8"/>
  <c r="I11"/>
  <c r="I4"/>
  <c r="I5"/>
  <c r="I7"/>
  <c r="K2" i="5"/>
  <c r="K7"/>
  <c r="K6"/>
  <c r="K8"/>
  <c r="K10"/>
  <c r="K9"/>
  <c r="K12"/>
  <c r="G2" l="1"/>
  <c r="G7"/>
  <c r="G6"/>
  <c r="G8"/>
  <c r="G10"/>
  <c r="G9"/>
  <c r="G12"/>
  <c r="I2"/>
  <c r="L2" s="1"/>
  <c r="I7"/>
  <c r="I6"/>
  <c r="I8"/>
  <c r="I10"/>
  <c r="I9"/>
  <c r="I12"/>
  <c r="L12" s="1"/>
  <c r="G10" i="1"/>
  <c r="G8"/>
  <c r="G7"/>
  <c r="G9"/>
  <c r="G6"/>
  <c r="G3"/>
  <c r="G2"/>
  <c r="K6"/>
  <c r="K2"/>
  <c r="K9"/>
  <c r="K8"/>
  <c r="K5"/>
  <c r="K3"/>
  <c r="K10"/>
  <c r="K7"/>
  <c r="I6"/>
  <c r="I2"/>
  <c r="I9"/>
  <c r="I8"/>
  <c r="I5"/>
  <c r="I3"/>
  <c r="I10"/>
  <c r="I7"/>
  <c r="I49" i="7"/>
  <c r="I48"/>
  <c r="I47"/>
  <c r="I46"/>
  <c r="A46"/>
  <c r="A47" s="1"/>
  <c r="A48" s="1"/>
  <c r="A49" s="1"/>
  <c r="G7"/>
  <c r="L7" s="1"/>
  <c r="G5"/>
  <c r="L5" s="1"/>
  <c r="G4"/>
  <c r="L4" s="1"/>
  <c r="G11"/>
  <c r="L11" s="1"/>
  <c r="G8"/>
  <c r="L8" s="1"/>
  <c r="G2"/>
  <c r="L2" s="1"/>
  <c r="G10"/>
  <c r="L10" s="1"/>
  <c r="G6"/>
  <c r="L6" s="1"/>
  <c r="G9"/>
  <c r="L9" s="1"/>
  <c r="G3"/>
  <c r="L3" s="1"/>
  <c r="I48" i="6"/>
  <c r="I47"/>
  <c r="A47"/>
  <c r="A48" s="1"/>
  <c r="G3"/>
  <c r="L3" s="1"/>
  <c r="G5"/>
  <c r="L5" s="1"/>
  <c r="G2"/>
  <c r="G8"/>
  <c r="G11"/>
  <c r="G9"/>
  <c r="G6"/>
  <c r="G4"/>
  <c r="G10"/>
  <c r="L8" i="5" l="1"/>
  <c r="L9"/>
  <c r="M47" i="7"/>
  <c r="M49"/>
  <c r="M46"/>
  <c r="M48"/>
  <c r="L10" i="6"/>
  <c r="L4"/>
  <c r="L6"/>
  <c r="L9"/>
  <c r="L11"/>
  <c r="L8"/>
  <c r="L2"/>
  <c r="L10" i="5"/>
  <c r="L6"/>
  <c r="L7"/>
  <c r="L6" i="1"/>
  <c r="L2"/>
  <c r="L9"/>
  <c r="L8"/>
  <c r="G5"/>
  <c r="L5" s="1"/>
  <c r="L3"/>
  <c r="L10"/>
  <c r="G4"/>
  <c r="L4" s="1"/>
  <c r="L7"/>
  <c r="M48" i="6" l="1"/>
  <c r="M47"/>
</calcChain>
</file>

<file path=xl/sharedStrings.xml><?xml version="1.0" encoding="utf-8"?>
<sst xmlns="http://schemas.openxmlformats.org/spreadsheetml/2006/main" count="156" uniqueCount="56">
  <si>
    <t>№</t>
  </si>
  <si>
    <t>теория</t>
  </si>
  <si>
    <t>Челнок</t>
  </si>
  <si>
    <t>Сумма баллов</t>
  </si>
  <si>
    <t>Место</t>
  </si>
  <si>
    <t>-</t>
  </si>
  <si>
    <t>школа</t>
  </si>
  <si>
    <t>Гимнастика</t>
  </si>
  <si>
    <t>формула</t>
  </si>
  <si>
    <t>формулы</t>
  </si>
  <si>
    <t>Спортивные игры</t>
  </si>
  <si>
    <t xml:space="preserve">фамилия </t>
  </si>
  <si>
    <t>Кабанов</t>
  </si>
  <si>
    <t>МОУ Закобякинская СОШ</t>
  </si>
  <si>
    <t>Анатийчук</t>
  </si>
  <si>
    <t>МОУ Ермаковская СОШ</t>
  </si>
  <si>
    <t>Дзюбенко</t>
  </si>
  <si>
    <t>Зайцев</t>
  </si>
  <si>
    <t>Каргичев</t>
  </si>
  <si>
    <t>Мясников</t>
  </si>
  <si>
    <t>Майоров</t>
  </si>
  <si>
    <t>Чистяков</t>
  </si>
  <si>
    <t>Малышев</t>
  </si>
  <si>
    <t>МОУ Филипповская оош</t>
  </si>
  <si>
    <t>Алькин</t>
  </si>
  <si>
    <t xml:space="preserve">Алькина </t>
  </si>
  <si>
    <t xml:space="preserve">Халикова </t>
  </si>
  <si>
    <t>МОУ Любимская ООШ им. В.Ю.Орлова</t>
  </si>
  <si>
    <t>Соколова</t>
  </si>
  <si>
    <t>Цветникова</t>
  </si>
  <si>
    <t>Крюкова</t>
  </si>
  <si>
    <t>Дмитриев</t>
  </si>
  <si>
    <t>Юдина</t>
  </si>
  <si>
    <t xml:space="preserve">Большакова </t>
  </si>
  <si>
    <t>Наумов</t>
  </si>
  <si>
    <t>Васин</t>
  </si>
  <si>
    <t>Марченков</t>
  </si>
  <si>
    <t>МОУ Любимская СОШ</t>
  </si>
  <si>
    <t>победитель</t>
  </si>
  <si>
    <t>призер</t>
  </si>
  <si>
    <t xml:space="preserve">Смирнова </t>
  </si>
  <si>
    <t xml:space="preserve">Лебедева </t>
  </si>
  <si>
    <t>Чижова</t>
  </si>
  <si>
    <t xml:space="preserve">Бурдиков </t>
  </si>
  <si>
    <t xml:space="preserve">Ерусланов </t>
  </si>
  <si>
    <t xml:space="preserve">Муравьева </t>
  </si>
  <si>
    <t xml:space="preserve">Румянцева </t>
  </si>
  <si>
    <t xml:space="preserve">Абрамкина </t>
  </si>
  <si>
    <t xml:space="preserve">Мошкова </t>
  </si>
  <si>
    <t xml:space="preserve">Коренухина </t>
  </si>
  <si>
    <t xml:space="preserve">Косарева </t>
  </si>
  <si>
    <t xml:space="preserve">Белякова </t>
  </si>
  <si>
    <t xml:space="preserve">Кютт </t>
  </si>
  <si>
    <t xml:space="preserve">Обухов </t>
  </si>
  <si>
    <t xml:space="preserve">Разгуляев </t>
  </si>
  <si>
    <t xml:space="preserve">Сачков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</si>
</sst>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5" borderId="1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4" borderId="0" xfId="0" applyFont="1" applyFill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hidden="1"/>
    </xf>
    <xf numFmtId="2" fontId="0" fillId="5" borderId="1" xfId="0" applyNumberForma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2" borderId="0" xfId="0" applyFill="1" applyAlignment="1" applyProtection="1">
      <alignment wrapText="1"/>
      <protection hidden="1"/>
    </xf>
    <xf numFmtId="0" fontId="0" fillId="5" borderId="0" xfId="0" applyFill="1" applyAlignment="1" applyProtection="1">
      <alignment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4" borderId="0" xfId="0" applyNumberFormat="1" applyFont="1" applyFill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wrapText="1"/>
      <protection hidden="1"/>
    </xf>
    <xf numFmtId="164" fontId="2" fillId="4" borderId="1" xfId="0" applyNumberFormat="1" applyFont="1" applyFill="1" applyBorder="1" applyAlignment="1" applyProtection="1">
      <alignment wrapText="1"/>
      <protection hidden="1"/>
    </xf>
    <xf numFmtId="0" fontId="2" fillId="4" borderId="1" xfId="0" applyFont="1" applyFill="1" applyBorder="1" applyAlignment="1" applyProtection="1">
      <alignment wrapText="1"/>
      <protection hidden="1"/>
    </xf>
    <xf numFmtId="2" fontId="2" fillId="4" borderId="1" xfId="0" applyNumberFormat="1" applyFont="1" applyFill="1" applyBorder="1" applyAlignment="1" applyProtection="1">
      <alignment wrapText="1"/>
      <protection hidden="1"/>
    </xf>
    <xf numFmtId="2" fontId="2" fillId="4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164" fontId="3" fillId="5" borderId="1" xfId="0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 applyProtection="1">
      <alignment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2" fontId="2" fillId="5" borderId="1" xfId="0" applyNumberFormat="1" applyFont="1" applyFill="1" applyBorder="1" applyAlignment="1" applyProtection="1">
      <alignment wrapText="1"/>
      <protection hidden="1"/>
    </xf>
    <xf numFmtId="2" fontId="0" fillId="5" borderId="1" xfId="0" applyNumberFormat="1" applyFill="1" applyBorder="1" applyAlignment="1" applyProtection="1">
      <alignment wrapText="1"/>
      <protection hidden="1"/>
    </xf>
    <xf numFmtId="0" fontId="4" fillId="5" borderId="1" xfId="0" applyFont="1" applyFill="1" applyBorder="1" applyAlignment="1" applyProtection="1">
      <alignment wrapText="1"/>
      <protection hidden="1"/>
    </xf>
    <xf numFmtId="0" fontId="4" fillId="5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145" zoomScaleNormal="145" workbookViewId="0">
      <selection activeCell="C1" sqref="C1:D1048576"/>
    </sheetView>
  </sheetViews>
  <sheetFormatPr defaultRowHeight="15"/>
  <cols>
    <col min="1" max="1" width="3.28515625" style="1" customWidth="1"/>
    <col min="2" max="2" width="16.140625" style="1" customWidth="1"/>
    <col min="3" max="3" width="6.85546875" style="1" customWidth="1"/>
    <col min="4" max="4" width="6.85546875" style="12" customWidth="1"/>
    <col min="5" max="5" width="7.28515625" style="13" customWidth="1"/>
    <col min="6" max="6" width="6.85546875" style="12" customWidth="1"/>
    <col min="7" max="7" width="7.28515625" style="13" customWidth="1"/>
    <col min="8" max="8" width="8.140625" style="12" customWidth="1"/>
    <col min="9" max="9" width="11.85546875" style="24" customWidth="1"/>
    <col min="10" max="10" width="7.85546875" style="21" customWidth="1"/>
    <col min="11" max="11" width="7.85546875" style="24" customWidth="1"/>
    <col min="12" max="12" width="8.85546875" style="34" customWidth="1"/>
    <col min="13" max="13" width="12.140625" style="34" customWidth="1"/>
    <col min="14" max="16384" width="9.140625" style="1"/>
  </cols>
  <sheetData>
    <row r="1" spans="1:13" s="2" customFormat="1" ht="34.5" customHeight="1">
      <c r="A1" s="6" t="s">
        <v>0</v>
      </c>
      <c r="B1" s="6" t="s">
        <v>11</v>
      </c>
      <c r="C1" s="6" t="s">
        <v>6</v>
      </c>
      <c r="D1" s="7" t="s">
        <v>1</v>
      </c>
      <c r="E1" s="13" t="s">
        <v>8</v>
      </c>
      <c r="F1" s="7" t="s">
        <v>7</v>
      </c>
      <c r="G1" s="13" t="s">
        <v>8</v>
      </c>
      <c r="H1" s="19" t="s">
        <v>2</v>
      </c>
      <c r="I1" s="24" t="s">
        <v>8</v>
      </c>
      <c r="J1" s="22" t="s">
        <v>10</v>
      </c>
      <c r="K1" s="24" t="s">
        <v>9</v>
      </c>
      <c r="L1" s="30" t="s">
        <v>3</v>
      </c>
      <c r="M1" s="35" t="s">
        <v>4</v>
      </c>
    </row>
    <row r="2" spans="1:13" s="9" customFormat="1">
      <c r="A2" s="9">
        <v>1</v>
      </c>
      <c r="B2" s="9" t="s">
        <v>40</v>
      </c>
      <c r="C2" s="9" t="s">
        <v>37</v>
      </c>
      <c r="D2" s="14">
        <v>14</v>
      </c>
      <c r="E2" s="26">
        <f t="shared" ref="E2:E10" si="0">20*D2/22</f>
        <v>12.727272727272727</v>
      </c>
      <c r="F2" s="14">
        <v>8.8000000000000007</v>
      </c>
      <c r="G2" s="27">
        <f t="shared" ref="G2:G10" si="1">30*F2/10</f>
        <v>26.4</v>
      </c>
      <c r="H2" s="14">
        <v>14.7</v>
      </c>
      <c r="I2" s="28">
        <f t="shared" ref="I2:I10" si="2">25*14.55/H2</f>
        <v>24.744897959183675</v>
      </c>
      <c r="J2" s="38">
        <v>26.12</v>
      </c>
      <c r="K2" s="28">
        <f t="shared" ref="K2:K10" si="3">25*21.3/J2</f>
        <v>20.386676875957122</v>
      </c>
      <c r="L2" s="31">
        <f t="shared" ref="L2:L10" si="4">SUM(E2,G2,I2,K2)</f>
        <v>84.258847562413521</v>
      </c>
      <c r="M2" s="32" t="s">
        <v>38</v>
      </c>
    </row>
    <row r="3" spans="1:13" s="9" customFormat="1">
      <c r="A3" s="9">
        <v>2</v>
      </c>
      <c r="B3" s="9" t="s">
        <v>41</v>
      </c>
      <c r="C3" s="9" t="s">
        <v>37</v>
      </c>
      <c r="D3" s="14">
        <v>12.5</v>
      </c>
      <c r="E3" s="26">
        <f t="shared" si="0"/>
        <v>11.363636363636363</v>
      </c>
      <c r="F3" s="14">
        <v>8.5</v>
      </c>
      <c r="G3" s="27">
        <f t="shared" si="1"/>
        <v>25.5</v>
      </c>
      <c r="H3" s="14">
        <v>14.6</v>
      </c>
      <c r="I3" s="28">
        <f t="shared" si="2"/>
        <v>24.914383561643834</v>
      </c>
      <c r="J3" s="15">
        <v>26.56</v>
      </c>
      <c r="K3" s="28">
        <f t="shared" si="3"/>
        <v>20.048945783132531</v>
      </c>
      <c r="L3" s="31">
        <f t="shared" si="4"/>
        <v>81.826965708412729</v>
      </c>
      <c r="M3" s="32" t="s">
        <v>39</v>
      </c>
    </row>
    <row r="4" spans="1:13" s="9" customFormat="1">
      <c r="A4" s="9">
        <v>3</v>
      </c>
      <c r="B4" s="9" t="s">
        <v>42</v>
      </c>
      <c r="C4" s="9" t="s">
        <v>37</v>
      </c>
      <c r="D4" s="14">
        <v>7.5</v>
      </c>
      <c r="E4" s="26">
        <f t="shared" si="0"/>
        <v>6.8181818181818183</v>
      </c>
      <c r="F4" s="14">
        <v>8</v>
      </c>
      <c r="G4" s="27">
        <f t="shared" si="1"/>
        <v>24</v>
      </c>
      <c r="H4" s="14">
        <v>14.7</v>
      </c>
      <c r="I4" s="28">
        <f t="shared" si="2"/>
        <v>24.744897959183675</v>
      </c>
      <c r="J4" s="15">
        <v>25.06</v>
      </c>
      <c r="K4" s="28">
        <f t="shared" si="3"/>
        <v>21.249002394253793</v>
      </c>
      <c r="L4" s="31">
        <f t="shared" si="4"/>
        <v>76.812082171619295</v>
      </c>
      <c r="M4" s="32" t="s">
        <v>39</v>
      </c>
    </row>
    <row r="5" spans="1:13" s="9" customFormat="1">
      <c r="A5" s="9">
        <v>4</v>
      </c>
      <c r="B5" s="9" t="s">
        <v>14</v>
      </c>
      <c r="C5" s="9" t="s">
        <v>15</v>
      </c>
      <c r="D5" s="14">
        <v>12</v>
      </c>
      <c r="E5" s="26">
        <f t="shared" si="0"/>
        <v>10.909090909090908</v>
      </c>
      <c r="F5" s="14">
        <v>6</v>
      </c>
      <c r="G5" s="27">
        <f t="shared" si="1"/>
        <v>18</v>
      </c>
      <c r="H5" s="14">
        <v>13.2</v>
      </c>
      <c r="I5" s="28">
        <f t="shared" si="2"/>
        <v>27.556818181818183</v>
      </c>
      <c r="J5" s="15">
        <v>28.71</v>
      </c>
      <c r="K5" s="28">
        <f t="shared" si="3"/>
        <v>18.547544409613373</v>
      </c>
      <c r="L5" s="31">
        <f t="shared" si="4"/>
        <v>75.013453500522473</v>
      </c>
      <c r="M5" s="32"/>
    </row>
    <row r="6" spans="1:13" s="9" customFormat="1">
      <c r="A6" s="9">
        <v>5</v>
      </c>
      <c r="B6" s="9" t="s">
        <v>30</v>
      </c>
      <c r="C6" s="9" t="s">
        <v>27</v>
      </c>
      <c r="D6" s="14">
        <v>12</v>
      </c>
      <c r="E6" s="26">
        <f t="shared" si="0"/>
        <v>10.909090909090908</v>
      </c>
      <c r="F6" s="14">
        <v>7.2</v>
      </c>
      <c r="G6" s="27">
        <f t="shared" si="1"/>
        <v>21.6</v>
      </c>
      <c r="H6" s="23">
        <v>15.38</v>
      </c>
      <c r="I6" s="28">
        <f t="shared" si="2"/>
        <v>23.650845253576072</v>
      </c>
      <c r="J6" s="15">
        <v>29.88</v>
      </c>
      <c r="K6" s="28">
        <f t="shared" si="3"/>
        <v>17.821285140562249</v>
      </c>
      <c r="L6" s="31">
        <f t="shared" si="4"/>
        <v>73.981221303229233</v>
      </c>
      <c r="M6" s="32"/>
    </row>
    <row r="7" spans="1:13" s="9" customFormat="1">
      <c r="A7" s="9">
        <v>6</v>
      </c>
      <c r="B7" s="9" t="s">
        <v>28</v>
      </c>
      <c r="C7" s="9" t="s">
        <v>27</v>
      </c>
      <c r="D7" s="14">
        <v>12.5</v>
      </c>
      <c r="E7" s="26">
        <f t="shared" si="0"/>
        <v>11.363636363636363</v>
      </c>
      <c r="F7" s="14">
        <v>6.3</v>
      </c>
      <c r="G7" s="27">
        <f t="shared" si="1"/>
        <v>18.899999999999999</v>
      </c>
      <c r="H7" s="14">
        <v>16.04</v>
      </c>
      <c r="I7" s="28">
        <f t="shared" si="2"/>
        <v>22.677680798004989</v>
      </c>
      <c r="J7" s="25">
        <v>33.11</v>
      </c>
      <c r="K7" s="28">
        <f t="shared" si="3"/>
        <v>16.082754454847478</v>
      </c>
      <c r="L7" s="31">
        <f t="shared" si="4"/>
        <v>69.024071616488825</v>
      </c>
      <c r="M7" s="32"/>
    </row>
    <row r="8" spans="1:13" s="9" customFormat="1">
      <c r="A8" s="9">
        <v>7</v>
      </c>
      <c r="B8" s="9" t="s">
        <v>26</v>
      </c>
      <c r="C8" s="9" t="s">
        <v>27</v>
      </c>
      <c r="D8" s="14">
        <v>9</v>
      </c>
      <c r="E8" s="26">
        <f t="shared" si="0"/>
        <v>8.1818181818181817</v>
      </c>
      <c r="F8" s="14">
        <v>6.8</v>
      </c>
      <c r="G8" s="27">
        <f t="shared" si="1"/>
        <v>20.399999999999999</v>
      </c>
      <c r="H8" s="14">
        <v>16.14</v>
      </c>
      <c r="I8" s="28">
        <f t="shared" si="2"/>
        <v>22.53717472118959</v>
      </c>
      <c r="J8" s="15">
        <v>31.39</v>
      </c>
      <c r="K8" s="28">
        <f t="shared" si="3"/>
        <v>16.964001274291174</v>
      </c>
      <c r="L8" s="31">
        <f t="shared" si="4"/>
        <v>68.082994177298943</v>
      </c>
      <c r="M8" s="32"/>
    </row>
    <row r="9" spans="1:13" s="11" customFormat="1">
      <c r="A9" s="9">
        <v>8</v>
      </c>
      <c r="B9" s="9" t="s">
        <v>29</v>
      </c>
      <c r="C9" s="9" t="s">
        <v>27</v>
      </c>
      <c r="D9" s="14">
        <v>6</v>
      </c>
      <c r="E9" s="26">
        <f t="shared" si="0"/>
        <v>5.4545454545454541</v>
      </c>
      <c r="F9" s="14">
        <v>6.8</v>
      </c>
      <c r="G9" s="27">
        <f t="shared" si="1"/>
        <v>20.399999999999999</v>
      </c>
      <c r="H9" s="14">
        <v>15.02</v>
      </c>
      <c r="I9" s="28">
        <f t="shared" si="2"/>
        <v>24.217709720372838</v>
      </c>
      <c r="J9" s="15">
        <v>30.13</v>
      </c>
      <c r="K9" s="28">
        <f t="shared" si="3"/>
        <v>17.673415200796548</v>
      </c>
      <c r="L9" s="31">
        <f t="shared" si="4"/>
        <v>67.745670375714838</v>
      </c>
      <c r="M9" s="32"/>
    </row>
    <row r="10" spans="1:13" s="11" customFormat="1">
      <c r="A10" s="9">
        <v>9</v>
      </c>
      <c r="B10" s="9" t="s">
        <v>16</v>
      </c>
      <c r="C10" s="9" t="s">
        <v>15</v>
      </c>
      <c r="D10" s="14">
        <v>11</v>
      </c>
      <c r="E10" s="26">
        <f t="shared" si="0"/>
        <v>10</v>
      </c>
      <c r="F10" s="14">
        <v>4.5</v>
      </c>
      <c r="G10" s="27">
        <f t="shared" si="1"/>
        <v>13.5</v>
      </c>
      <c r="H10" s="14">
        <v>16.2</v>
      </c>
      <c r="I10" s="28">
        <f t="shared" si="2"/>
        <v>22.453703703703706</v>
      </c>
      <c r="J10" s="25">
        <v>29.38</v>
      </c>
      <c r="K10" s="28">
        <f t="shared" si="3"/>
        <v>18.124574540503744</v>
      </c>
      <c r="L10" s="31">
        <f t="shared" si="4"/>
        <v>64.078278244207453</v>
      </c>
      <c r="M10" s="32"/>
    </row>
    <row r="11" spans="1:13" s="11" customFormat="1">
      <c r="A11" s="9"/>
      <c r="B11" s="9"/>
      <c r="C11" s="9"/>
      <c r="D11" s="15"/>
      <c r="E11" s="26"/>
      <c r="F11" s="15"/>
      <c r="G11" s="27"/>
      <c r="H11" s="14"/>
      <c r="I11" s="28"/>
      <c r="J11" s="15"/>
      <c r="K11" s="28"/>
      <c r="L11" s="31"/>
      <c r="M11" s="32"/>
    </row>
    <row r="12" spans="1:13" s="11" customFormat="1">
      <c r="A12" s="9"/>
      <c r="B12" s="9"/>
      <c r="C12" s="9"/>
      <c r="D12" s="15"/>
      <c r="E12" s="26"/>
      <c r="F12" s="15"/>
      <c r="G12" s="27"/>
      <c r="H12" s="16"/>
      <c r="I12" s="28"/>
      <c r="J12" s="15"/>
      <c r="K12" s="28"/>
      <c r="L12" s="31"/>
      <c r="M12" s="32"/>
    </row>
    <row r="13" spans="1:13" s="11" customFormat="1">
      <c r="A13" s="9"/>
      <c r="B13" s="9"/>
      <c r="C13" s="9"/>
      <c r="D13" s="15"/>
      <c r="E13" s="26"/>
      <c r="F13" s="15"/>
      <c r="G13" s="27"/>
      <c r="H13" s="14"/>
      <c r="I13" s="28"/>
      <c r="J13" s="15"/>
      <c r="K13" s="28"/>
      <c r="L13" s="31"/>
      <c r="M13" s="32"/>
    </row>
    <row r="14" spans="1:13" s="11" customFormat="1">
      <c r="A14" s="9"/>
      <c r="B14" s="9"/>
      <c r="C14" s="9"/>
      <c r="D14" s="15"/>
      <c r="E14" s="26"/>
      <c r="F14" s="15"/>
      <c r="G14" s="27"/>
      <c r="H14" s="14"/>
      <c r="I14" s="28"/>
      <c r="J14" s="15"/>
      <c r="K14" s="28"/>
      <c r="L14" s="31"/>
      <c r="M14" s="32"/>
    </row>
    <row r="15" spans="1:13" s="11" customFormat="1">
      <c r="A15" s="9"/>
      <c r="B15" s="9"/>
      <c r="C15" s="9"/>
      <c r="D15" s="14"/>
      <c r="E15" s="26"/>
      <c r="F15" s="14"/>
      <c r="G15" s="27"/>
      <c r="H15" s="14"/>
      <c r="I15" s="28"/>
      <c r="J15" s="15"/>
      <c r="K15" s="28"/>
      <c r="L15" s="31"/>
      <c r="M15" s="32"/>
    </row>
    <row r="16" spans="1:13" s="11" customFormat="1">
      <c r="A16" s="9"/>
      <c r="B16" s="9"/>
      <c r="C16" s="9"/>
      <c r="D16" s="14"/>
      <c r="E16" s="26"/>
      <c r="F16" s="14"/>
      <c r="G16" s="27"/>
      <c r="H16" s="14"/>
      <c r="I16" s="28"/>
      <c r="J16" s="15"/>
      <c r="K16" s="28"/>
      <c r="L16" s="31"/>
      <c r="M16" s="32"/>
    </row>
    <row r="17" spans="1:13" s="5" customFormat="1">
      <c r="A17" s="4"/>
      <c r="B17" s="4"/>
      <c r="C17" s="4"/>
      <c r="D17" s="8"/>
      <c r="E17" s="26"/>
      <c r="F17" s="8"/>
      <c r="G17" s="27"/>
      <c r="H17" s="8"/>
      <c r="I17" s="28"/>
      <c r="J17" s="15"/>
      <c r="K17" s="28"/>
      <c r="L17" s="31"/>
      <c r="M17" s="32"/>
    </row>
    <row r="18" spans="1:13" s="5" customFormat="1">
      <c r="A18" s="4"/>
      <c r="B18" s="4"/>
      <c r="C18" s="4"/>
      <c r="D18" s="8"/>
      <c r="E18" s="26"/>
      <c r="F18" s="8"/>
      <c r="G18" s="27"/>
      <c r="H18" s="8"/>
      <c r="I18" s="28"/>
      <c r="J18" s="15"/>
      <c r="K18" s="28"/>
      <c r="L18" s="31"/>
      <c r="M18" s="32"/>
    </row>
    <row r="19" spans="1:13" s="5" customFormat="1">
      <c r="A19" s="4"/>
      <c r="B19" s="4"/>
      <c r="C19" s="4"/>
      <c r="D19" s="8"/>
      <c r="E19" s="26"/>
      <c r="F19" s="8"/>
      <c r="G19" s="27"/>
      <c r="H19" s="8"/>
      <c r="I19" s="28"/>
      <c r="J19" s="15"/>
      <c r="K19" s="28"/>
      <c r="L19" s="31"/>
      <c r="M19" s="32"/>
    </row>
    <row r="20" spans="1:13" s="5" customFormat="1">
      <c r="A20" s="4"/>
      <c r="B20" s="4"/>
      <c r="C20" s="4"/>
      <c r="D20" s="8"/>
      <c r="E20" s="26"/>
      <c r="F20" s="8"/>
      <c r="G20" s="27"/>
      <c r="H20" s="8"/>
      <c r="I20" s="28"/>
      <c r="J20" s="15"/>
      <c r="K20" s="28"/>
      <c r="L20" s="31"/>
      <c r="M20" s="32"/>
    </row>
    <row r="21" spans="1:13" s="5" customFormat="1">
      <c r="A21" s="4"/>
      <c r="B21" s="4"/>
      <c r="C21" s="4"/>
      <c r="D21" s="8"/>
      <c r="E21" s="26"/>
      <c r="F21" s="8"/>
      <c r="G21" s="27"/>
      <c r="H21" s="8"/>
      <c r="I21" s="28"/>
      <c r="J21" s="15"/>
      <c r="K21" s="28"/>
      <c r="L21" s="31"/>
      <c r="M21" s="32"/>
    </row>
    <row r="22" spans="1:13" s="5" customFormat="1">
      <c r="A22" s="4"/>
      <c r="B22" s="4"/>
      <c r="C22" s="4"/>
      <c r="D22" s="8"/>
      <c r="E22" s="26"/>
      <c r="F22" s="8"/>
      <c r="G22" s="27"/>
      <c r="H22" s="8"/>
      <c r="I22" s="28"/>
      <c r="J22" s="15"/>
      <c r="K22" s="28"/>
      <c r="L22" s="31"/>
      <c r="M22" s="32"/>
    </row>
    <row r="23" spans="1:13" s="5" customFormat="1">
      <c r="A23" s="4"/>
      <c r="B23" s="4"/>
      <c r="C23" s="4"/>
      <c r="D23" s="8"/>
      <c r="E23" s="26"/>
      <c r="F23" s="8"/>
      <c r="G23" s="27"/>
      <c r="H23" s="8"/>
      <c r="I23" s="28"/>
      <c r="J23" s="15"/>
      <c r="K23" s="28"/>
      <c r="L23" s="31"/>
      <c r="M23" s="32"/>
    </row>
    <row r="24" spans="1:13" s="5" customFormat="1">
      <c r="A24" s="4"/>
      <c r="B24" s="4"/>
      <c r="C24" s="4"/>
      <c r="D24" s="8"/>
      <c r="E24" s="26"/>
      <c r="F24" s="8"/>
      <c r="G24" s="27"/>
      <c r="H24" s="8"/>
      <c r="I24" s="28"/>
      <c r="J24" s="15"/>
      <c r="K24" s="28"/>
      <c r="L24" s="31"/>
      <c r="M24" s="32"/>
    </row>
    <row r="25" spans="1:13" s="5" customFormat="1">
      <c r="A25" s="4"/>
      <c r="B25" s="4"/>
      <c r="C25" s="4"/>
      <c r="D25" s="8"/>
      <c r="E25" s="26"/>
      <c r="F25" s="8"/>
      <c r="G25" s="27"/>
      <c r="H25" s="8"/>
      <c r="I25" s="28"/>
      <c r="J25" s="15"/>
      <c r="K25" s="28"/>
      <c r="L25" s="31"/>
      <c r="M25" s="32"/>
    </row>
    <row r="26" spans="1:13" s="5" customFormat="1">
      <c r="A26" s="4"/>
      <c r="B26" s="4"/>
      <c r="C26" s="4"/>
      <c r="D26" s="8"/>
      <c r="E26" s="26"/>
      <c r="F26" s="8"/>
      <c r="G26" s="27"/>
      <c r="H26" s="8"/>
      <c r="I26" s="28"/>
      <c r="J26" s="15"/>
      <c r="K26" s="28"/>
      <c r="L26" s="31"/>
      <c r="M26" s="32"/>
    </row>
    <row r="27" spans="1:13" s="5" customFormat="1">
      <c r="A27" s="4"/>
      <c r="B27" s="4"/>
      <c r="C27" s="4"/>
      <c r="D27" s="8"/>
      <c r="E27" s="26"/>
      <c r="F27" s="8"/>
      <c r="G27" s="27"/>
      <c r="H27" s="8"/>
      <c r="I27" s="28"/>
      <c r="J27" s="15"/>
      <c r="K27" s="28"/>
      <c r="L27" s="31"/>
      <c r="M27" s="32"/>
    </row>
    <row r="28" spans="1:13" s="5" customFormat="1">
      <c r="A28" s="4"/>
      <c r="B28" s="4"/>
      <c r="C28" s="4"/>
      <c r="D28" s="8"/>
      <c r="E28" s="26"/>
      <c r="F28" s="8"/>
      <c r="G28" s="27"/>
      <c r="H28" s="8"/>
      <c r="I28" s="28"/>
      <c r="J28" s="15"/>
      <c r="K28" s="28"/>
      <c r="L28" s="31"/>
      <c r="M28" s="32"/>
    </row>
    <row r="29" spans="1:13" s="5" customFormat="1">
      <c r="A29" s="4"/>
      <c r="B29" s="4"/>
      <c r="C29" s="4"/>
      <c r="D29" s="8"/>
      <c r="E29" s="26"/>
      <c r="F29" s="8"/>
      <c r="G29" s="27"/>
      <c r="H29" s="8"/>
      <c r="I29" s="28"/>
      <c r="J29" s="15"/>
      <c r="K29" s="28"/>
      <c r="L29" s="31"/>
      <c r="M29" s="32"/>
    </row>
    <row r="30" spans="1:13" s="5" customFormat="1">
      <c r="A30" s="4"/>
      <c r="B30" s="4"/>
      <c r="C30" s="4"/>
      <c r="D30" s="8"/>
      <c r="E30" s="26"/>
      <c r="F30" s="8"/>
      <c r="G30" s="27"/>
      <c r="H30" s="8"/>
      <c r="I30" s="28"/>
      <c r="J30" s="15"/>
      <c r="K30" s="28"/>
      <c r="L30" s="31"/>
      <c r="M30" s="32"/>
    </row>
    <row r="31" spans="1:13" s="5" customFormat="1">
      <c r="A31" s="4"/>
      <c r="B31" s="4"/>
      <c r="C31" s="4"/>
      <c r="D31" s="8"/>
      <c r="E31" s="26"/>
      <c r="F31" s="8"/>
      <c r="G31" s="27"/>
      <c r="H31" s="8"/>
      <c r="I31" s="28"/>
      <c r="J31" s="15"/>
      <c r="K31" s="28"/>
      <c r="L31" s="31"/>
      <c r="M31" s="32"/>
    </row>
    <row r="32" spans="1:13" s="5" customFormat="1">
      <c r="A32" s="4"/>
      <c r="B32" s="4"/>
      <c r="C32" s="4"/>
      <c r="D32" s="8"/>
      <c r="E32" s="26"/>
      <c r="F32" s="8"/>
      <c r="G32" s="27"/>
      <c r="H32" s="8"/>
      <c r="I32" s="28"/>
      <c r="J32" s="15"/>
      <c r="K32" s="28"/>
      <c r="L32" s="31"/>
      <c r="M32" s="32"/>
    </row>
    <row r="33" spans="1:13" s="5" customFormat="1">
      <c r="A33" s="4"/>
      <c r="B33" s="4"/>
      <c r="C33" s="4"/>
      <c r="D33" s="8"/>
      <c r="E33" s="26"/>
      <c r="F33" s="8"/>
      <c r="G33" s="27"/>
      <c r="H33" s="8"/>
      <c r="I33" s="28"/>
      <c r="J33" s="15"/>
      <c r="K33" s="28"/>
      <c r="L33" s="31"/>
      <c r="M33" s="32"/>
    </row>
    <row r="34" spans="1:13" s="5" customFormat="1">
      <c r="A34" s="4"/>
      <c r="B34" s="4"/>
      <c r="C34" s="4"/>
      <c r="D34" s="8"/>
      <c r="E34" s="26"/>
      <c r="F34" s="8"/>
      <c r="G34" s="27"/>
      <c r="H34" s="8"/>
      <c r="I34" s="28"/>
      <c r="J34" s="15"/>
      <c r="K34" s="28"/>
      <c r="L34" s="31"/>
      <c r="M34" s="32"/>
    </row>
    <row r="35" spans="1:13" s="5" customFormat="1">
      <c r="A35" s="4"/>
      <c r="B35" s="4"/>
      <c r="C35" s="4"/>
      <c r="D35" s="8"/>
      <c r="E35" s="26"/>
      <c r="F35" s="8"/>
      <c r="G35" s="27"/>
      <c r="H35" s="8"/>
      <c r="I35" s="28"/>
      <c r="J35" s="15"/>
      <c r="K35" s="28"/>
      <c r="L35" s="31"/>
      <c r="M35" s="32"/>
    </row>
    <row r="36" spans="1:13" s="5" customFormat="1">
      <c r="A36" s="4"/>
      <c r="B36" s="4"/>
      <c r="C36" s="4"/>
      <c r="D36" s="8"/>
      <c r="E36" s="26"/>
      <c r="F36" s="8"/>
      <c r="G36" s="27"/>
      <c r="H36" s="8"/>
      <c r="I36" s="28"/>
      <c r="J36" s="15"/>
      <c r="K36" s="28"/>
      <c r="L36" s="32"/>
      <c r="M36" s="32"/>
    </row>
    <row r="37" spans="1:13" s="5" customFormat="1">
      <c r="A37" s="4"/>
      <c r="B37" s="4"/>
      <c r="C37" s="4"/>
      <c r="D37" s="8"/>
      <c r="E37" s="26"/>
      <c r="F37" s="8"/>
      <c r="G37" s="27"/>
      <c r="H37" s="8"/>
      <c r="I37" s="28"/>
      <c r="J37" s="15"/>
      <c r="K37" s="28"/>
      <c r="L37" s="32"/>
      <c r="M37" s="32"/>
    </row>
    <row r="38" spans="1:13" s="5" customFormat="1">
      <c r="A38" s="4"/>
      <c r="B38" s="4"/>
      <c r="C38" s="4"/>
      <c r="D38" s="8"/>
      <c r="E38" s="26"/>
      <c r="F38" s="8"/>
      <c r="G38" s="27"/>
      <c r="H38" s="8"/>
      <c r="I38" s="28"/>
      <c r="J38" s="15"/>
      <c r="K38" s="28"/>
      <c r="L38" s="32"/>
      <c r="M38" s="32"/>
    </row>
    <row r="39" spans="1:13" s="5" customFormat="1">
      <c r="A39" s="4"/>
      <c r="B39" s="4"/>
      <c r="C39" s="4"/>
      <c r="D39" s="8"/>
      <c r="E39" s="26"/>
      <c r="F39" s="8"/>
      <c r="G39" s="27"/>
      <c r="H39" s="8"/>
      <c r="I39" s="28"/>
      <c r="J39" s="15"/>
      <c r="K39" s="28"/>
      <c r="L39" s="32"/>
      <c r="M39" s="32"/>
    </row>
    <row r="40" spans="1:13" s="5" customFormat="1">
      <c r="A40" s="4"/>
      <c r="B40" s="4"/>
      <c r="C40" s="4"/>
      <c r="D40" s="8"/>
      <c r="E40" s="26"/>
      <c r="F40" s="8"/>
      <c r="G40" s="27"/>
      <c r="H40" s="8"/>
      <c r="I40" s="28"/>
      <c r="J40" s="15"/>
      <c r="K40" s="28"/>
      <c r="L40" s="32"/>
      <c r="M40" s="32"/>
    </row>
    <row r="41" spans="1:13">
      <c r="A41" s="2"/>
      <c r="B41" s="3"/>
      <c r="C41" s="3"/>
      <c r="D41" s="17"/>
      <c r="E41" s="26"/>
      <c r="F41" s="17"/>
      <c r="G41" s="27"/>
      <c r="H41" s="17"/>
      <c r="I41" s="28"/>
      <c r="J41" s="15"/>
      <c r="K41" s="28"/>
      <c r="L41" s="33"/>
      <c r="M41" s="33"/>
    </row>
    <row r="42" spans="1:13">
      <c r="A42" s="2"/>
      <c r="B42" s="3"/>
      <c r="C42" s="3"/>
      <c r="D42" s="17"/>
      <c r="E42" s="26"/>
      <c r="F42" s="17"/>
      <c r="G42" s="27"/>
      <c r="H42" s="17"/>
      <c r="I42" s="28"/>
      <c r="J42" s="15"/>
      <c r="K42" s="28"/>
      <c r="L42" s="33"/>
      <c r="M42" s="33"/>
    </row>
    <row r="43" spans="1:13">
      <c r="A43" s="2"/>
      <c r="B43" s="3"/>
      <c r="C43" s="3"/>
      <c r="D43" s="17"/>
      <c r="E43" s="26"/>
      <c r="F43" s="17"/>
      <c r="G43" s="27"/>
      <c r="H43" s="17"/>
      <c r="I43" s="28"/>
      <c r="J43" s="15"/>
      <c r="K43" s="28"/>
      <c r="L43" s="33"/>
      <c r="M43" s="33"/>
    </row>
    <row r="44" spans="1:13">
      <c r="A44" s="2"/>
      <c r="B44" s="3"/>
      <c r="C44" s="3"/>
      <c r="D44" s="17"/>
      <c r="E44" s="26"/>
      <c r="F44" s="17"/>
      <c r="G44" s="27"/>
      <c r="H44" s="17"/>
      <c r="I44" s="28"/>
      <c r="J44" s="15"/>
      <c r="K44" s="28"/>
      <c r="L44" s="33"/>
      <c r="M44" s="33"/>
    </row>
    <row r="45" spans="1:13">
      <c r="A45" s="2"/>
      <c r="B45" s="3"/>
      <c r="C45" s="3"/>
      <c r="D45" s="17"/>
      <c r="E45" s="26"/>
      <c r="F45" s="17"/>
      <c r="G45" s="27"/>
      <c r="H45" s="17"/>
      <c r="I45" s="28"/>
      <c r="J45" s="15"/>
      <c r="K45" s="28"/>
      <c r="L45" s="33"/>
      <c r="M45" s="33"/>
    </row>
    <row r="46" spans="1:13">
      <c r="A46" s="2"/>
      <c r="B46" s="3"/>
      <c r="C46" s="3"/>
      <c r="D46" s="17"/>
      <c r="E46" s="26"/>
      <c r="F46" s="17"/>
      <c r="G46" s="27"/>
      <c r="H46" s="17"/>
      <c r="I46" s="28"/>
      <c r="J46" s="15"/>
      <c r="K46" s="28"/>
      <c r="L46" s="33"/>
      <c r="M46" s="33"/>
    </row>
    <row r="47" spans="1:13">
      <c r="A47" s="2"/>
      <c r="B47" s="3"/>
      <c r="C47" s="3"/>
      <c r="D47" s="17"/>
      <c r="E47" s="26"/>
      <c r="F47" s="17"/>
      <c r="G47" s="27"/>
      <c r="H47" s="17"/>
      <c r="I47" s="28"/>
      <c r="J47" s="15"/>
      <c r="K47" s="28"/>
      <c r="L47" s="33"/>
      <c r="M47" s="33"/>
    </row>
    <row r="48" spans="1:13">
      <c r="A48" s="2"/>
      <c r="B48" s="3"/>
      <c r="C48" s="3"/>
      <c r="D48" s="17"/>
      <c r="E48" s="26"/>
      <c r="F48" s="17"/>
      <c r="G48" s="27"/>
      <c r="H48" s="17"/>
      <c r="I48" s="28"/>
      <c r="J48" s="15"/>
      <c r="K48" s="28"/>
      <c r="L48" s="33"/>
      <c r="M48" s="33"/>
    </row>
    <row r="49" spans="1:13">
      <c r="A49" s="2"/>
      <c r="B49" s="3"/>
      <c r="C49" s="3"/>
      <c r="D49" s="17"/>
      <c r="E49" s="26"/>
      <c r="F49" s="17"/>
      <c r="G49" s="27"/>
      <c r="H49" s="17"/>
      <c r="I49" s="28"/>
      <c r="J49" s="15"/>
      <c r="K49" s="28"/>
      <c r="L49" s="33"/>
      <c r="M49" s="33"/>
    </row>
    <row r="50" spans="1:13">
      <c r="A50" s="6"/>
      <c r="B50" s="6"/>
      <c r="C50" s="6"/>
      <c r="D50" s="7"/>
      <c r="E50" s="26"/>
      <c r="F50" s="7"/>
      <c r="G50" s="18"/>
      <c r="H50" s="7"/>
      <c r="I50" s="29"/>
      <c r="J50" s="14"/>
      <c r="K50" s="29"/>
      <c r="L50" s="30"/>
      <c r="M50" s="35"/>
    </row>
    <row r="51" spans="1:13">
      <c r="E51" s="26"/>
      <c r="H51" s="20"/>
    </row>
    <row r="52" spans="1:13">
      <c r="E52" s="26"/>
    </row>
    <row r="53" spans="1:13">
      <c r="E53" s="26"/>
    </row>
    <row r="54" spans="1:13">
      <c r="E54" s="26"/>
    </row>
    <row r="55" spans="1:13">
      <c r="E55" s="26"/>
    </row>
    <row r="56" spans="1:13">
      <c r="E56" s="26"/>
    </row>
    <row r="57" spans="1:13">
      <c r="E57" s="26"/>
    </row>
    <row r="58" spans="1:13">
      <c r="E58" s="26"/>
    </row>
    <row r="59" spans="1:13">
      <c r="E59" s="26"/>
    </row>
    <row r="60" spans="1:13">
      <c r="E60" s="26"/>
    </row>
    <row r="61" spans="1:13">
      <c r="E61" s="26"/>
    </row>
    <row r="62" spans="1:13">
      <c r="E62" s="26"/>
    </row>
    <row r="63" spans="1:13">
      <c r="E63" s="26"/>
    </row>
    <row r="64" spans="1:13">
      <c r="E64" s="26">
        <f>20*D64/22</f>
        <v>0</v>
      </c>
    </row>
    <row r="65" spans="5:5">
      <c r="E65" s="26">
        <f>20*D65/22</f>
        <v>0</v>
      </c>
    </row>
  </sheetData>
  <sortState ref="A2:O10">
    <sortCondition descending="1" ref="L2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145" zoomScaleNormal="145" workbookViewId="0">
      <selection activeCell="C13" sqref="C13"/>
    </sheetView>
  </sheetViews>
  <sheetFormatPr defaultRowHeight="15"/>
  <cols>
    <col min="1" max="1" width="4.5703125" style="1" customWidth="1"/>
    <col min="2" max="2" width="10.7109375" style="1" customWidth="1"/>
    <col min="3" max="3" width="12.5703125" style="1" customWidth="1"/>
    <col min="4" max="4" width="6.85546875" style="12" customWidth="1"/>
    <col min="5" max="5" width="7.28515625" style="13" customWidth="1"/>
    <col min="6" max="6" width="6.85546875" style="12" customWidth="1"/>
    <col min="7" max="7" width="7.28515625" style="13" customWidth="1"/>
    <col min="8" max="8" width="6.7109375" style="12" customWidth="1"/>
    <col min="9" max="9" width="7.85546875" style="13" customWidth="1"/>
    <col min="10" max="10" width="7.85546875" style="21" customWidth="1"/>
    <col min="11" max="11" width="7.85546875" style="13" customWidth="1"/>
    <col min="12" max="12" width="8.85546875" style="34" customWidth="1"/>
    <col min="13" max="13" width="11.140625" style="34" customWidth="1"/>
    <col min="14" max="16384" width="9.140625" style="1"/>
  </cols>
  <sheetData>
    <row r="1" spans="1:13" s="2" customFormat="1" ht="34.5" customHeight="1">
      <c r="A1" s="6" t="s">
        <v>0</v>
      </c>
      <c r="B1" s="6" t="s">
        <v>11</v>
      </c>
      <c r="C1" s="6" t="s">
        <v>6</v>
      </c>
      <c r="D1" s="7" t="s">
        <v>1</v>
      </c>
      <c r="E1" s="13" t="s">
        <v>8</v>
      </c>
      <c r="F1" s="7" t="s">
        <v>7</v>
      </c>
      <c r="G1" s="13" t="s">
        <v>8</v>
      </c>
      <c r="H1" s="19" t="s">
        <v>2</v>
      </c>
      <c r="I1" s="13" t="s">
        <v>8</v>
      </c>
      <c r="J1" s="22" t="s">
        <v>10</v>
      </c>
      <c r="K1" s="13" t="s">
        <v>9</v>
      </c>
      <c r="L1" s="30" t="s">
        <v>3</v>
      </c>
      <c r="M1" s="35" t="s">
        <v>4</v>
      </c>
    </row>
    <row r="2" spans="1:13" s="9" customFormat="1" ht="20.25" customHeight="1">
      <c r="A2" s="9">
        <v>1</v>
      </c>
      <c r="B2" s="9" t="s">
        <v>43</v>
      </c>
      <c r="C2" s="9" t="s">
        <v>37</v>
      </c>
      <c r="D2" s="14">
        <v>10</v>
      </c>
      <c r="E2" s="26">
        <f t="shared" ref="E2:E12" si="0">20*D2/22</f>
        <v>9.0909090909090917</v>
      </c>
      <c r="F2" s="14">
        <v>8.6999999999999993</v>
      </c>
      <c r="G2" s="27">
        <f t="shared" ref="G2:G12" si="1">30*F2/10</f>
        <v>26.1</v>
      </c>
      <c r="H2" s="14">
        <v>14</v>
      </c>
      <c r="I2" s="27">
        <f t="shared" ref="I2:I12" si="2">25*13.98/H2</f>
        <v>24.964285714285715</v>
      </c>
      <c r="J2" s="38">
        <v>22.47</v>
      </c>
      <c r="K2" s="27">
        <f t="shared" ref="K2:K12" si="3">25*18.42/J2</f>
        <v>20.493991989319095</v>
      </c>
      <c r="L2" s="31">
        <f t="shared" ref="L2:L12" si="4">SUM(E2,G2,I2,K2)</f>
        <v>80.649186794513909</v>
      </c>
      <c r="M2" s="32" t="s">
        <v>38</v>
      </c>
    </row>
    <row r="3" spans="1:13" s="9" customFormat="1">
      <c r="A3" s="9">
        <v>2</v>
      </c>
      <c r="B3" s="9" t="s">
        <v>24</v>
      </c>
      <c r="C3" s="9" t="s">
        <v>23</v>
      </c>
      <c r="D3" s="16">
        <v>13</v>
      </c>
      <c r="E3" s="26">
        <f t="shared" si="0"/>
        <v>11.818181818181818</v>
      </c>
      <c r="F3" s="16">
        <v>8.1999999999999993</v>
      </c>
      <c r="G3" s="27">
        <f t="shared" si="1"/>
        <v>24.599999999999998</v>
      </c>
      <c r="H3" s="16">
        <v>15.3</v>
      </c>
      <c r="I3" s="27">
        <f t="shared" si="2"/>
        <v>22.843137254901961</v>
      </c>
      <c r="J3" s="37">
        <v>22.6</v>
      </c>
      <c r="K3" s="27">
        <f t="shared" si="3"/>
        <v>20.376106194690266</v>
      </c>
      <c r="L3" s="31">
        <f t="shared" si="4"/>
        <v>79.637425267774034</v>
      </c>
      <c r="M3" s="32" t="s">
        <v>39</v>
      </c>
    </row>
    <row r="4" spans="1:13" s="9" customFormat="1">
      <c r="A4" s="9">
        <v>3</v>
      </c>
      <c r="B4" s="9" t="s">
        <v>22</v>
      </c>
      <c r="C4" s="9" t="s">
        <v>23</v>
      </c>
      <c r="D4" s="16">
        <v>12</v>
      </c>
      <c r="E4" s="26">
        <f t="shared" si="0"/>
        <v>10.909090909090908</v>
      </c>
      <c r="F4" s="16">
        <v>7.4</v>
      </c>
      <c r="G4" s="27">
        <f t="shared" si="1"/>
        <v>22.2</v>
      </c>
      <c r="H4" s="16">
        <v>14.5</v>
      </c>
      <c r="I4" s="27">
        <f t="shared" si="2"/>
        <v>24.103448275862068</v>
      </c>
      <c r="J4" s="36">
        <v>27.6</v>
      </c>
      <c r="K4" s="27">
        <f t="shared" si="3"/>
        <v>16.684782608695652</v>
      </c>
      <c r="L4" s="31">
        <f t="shared" si="4"/>
        <v>73.897321793648629</v>
      </c>
      <c r="M4" s="32" t="s">
        <v>39</v>
      </c>
    </row>
    <row r="5" spans="1:13" s="9" customFormat="1">
      <c r="A5" s="9">
        <v>4</v>
      </c>
      <c r="B5" s="9" t="s">
        <v>22</v>
      </c>
      <c r="C5" s="9" t="s">
        <v>23</v>
      </c>
      <c r="D5" s="16">
        <v>11.5</v>
      </c>
      <c r="E5" s="26">
        <f t="shared" si="0"/>
        <v>10.454545454545455</v>
      </c>
      <c r="F5" s="16">
        <v>7.2</v>
      </c>
      <c r="G5" s="27">
        <f t="shared" si="1"/>
        <v>21.6</v>
      </c>
      <c r="H5" s="16">
        <v>14.3</v>
      </c>
      <c r="I5" s="27">
        <f t="shared" si="2"/>
        <v>24.44055944055944</v>
      </c>
      <c r="J5" s="37">
        <v>26.7</v>
      </c>
      <c r="K5" s="27">
        <f t="shared" si="3"/>
        <v>17.247191011235959</v>
      </c>
      <c r="L5" s="31">
        <f t="shared" si="4"/>
        <v>73.742295906340857</v>
      </c>
      <c r="M5" s="32"/>
    </row>
    <row r="6" spans="1:13" s="9" customFormat="1">
      <c r="A6" s="9">
        <v>5</v>
      </c>
      <c r="B6" s="9" t="s">
        <v>44</v>
      </c>
      <c r="C6" s="9" t="s">
        <v>37</v>
      </c>
      <c r="D6" s="14">
        <v>10.5</v>
      </c>
      <c r="E6" s="26">
        <f t="shared" si="0"/>
        <v>9.545454545454545</v>
      </c>
      <c r="F6" s="14">
        <v>8.3000000000000007</v>
      </c>
      <c r="G6" s="27">
        <f t="shared" si="1"/>
        <v>24.900000000000002</v>
      </c>
      <c r="H6" s="14">
        <v>15.1</v>
      </c>
      <c r="I6" s="27">
        <f t="shared" si="2"/>
        <v>23.14569536423841</v>
      </c>
      <c r="J6" s="15">
        <v>29.21</v>
      </c>
      <c r="K6" s="27">
        <f t="shared" si="3"/>
        <v>15.765148921602192</v>
      </c>
      <c r="L6" s="31">
        <f t="shared" si="4"/>
        <v>73.356298831295149</v>
      </c>
      <c r="M6" s="32"/>
    </row>
    <row r="7" spans="1:13" s="9" customFormat="1">
      <c r="A7" s="9">
        <v>6</v>
      </c>
      <c r="B7" s="9" t="s">
        <v>31</v>
      </c>
      <c r="C7" s="9" t="s">
        <v>37</v>
      </c>
      <c r="D7" s="14">
        <v>13.5</v>
      </c>
      <c r="E7" s="26">
        <f t="shared" si="0"/>
        <v>12.272727272727273</v>
      </c>
      <c r="F7" s="14">
        <v>6.7</v>
      </c>
      <c r="G7" s="27">
        <f t="shared" si="1"/>
        <v>20.100000000000001</v>
      </c>
      <c r="H7" s="14">
        <v>15.82</v>
      </c>
      <c r="I7" s="27">
        <f t="shared" si="2"/>
        <v>22.092288242730721</v>
      </c>
      <c r="J7" s="25">
        <v>25.05</v>
      </c>
      <c r="K7" s="27">
        <f t="shared" si="3"/>
        <v>18.383233532934135</v>
      </c>
      <c r="L7" s="31">
        <f t="shared" si="4"/>
        <v>72.84824904839212</v>
      </c>
      <c r="M7" s="32"/>
    </row>
    <row r="8" spans="1:13" s="9" customFormat="1" ht="10.5" customHeight="1">
      <c r="A8" s="9">
        <v>7</v>
      </c>
      <c r="B8" s="9" t="s">
        <v>17</v>
      </c>
      <c r="C8" s="9" t="s">
        <v>15</v>
      </c>
      <c r="D8" s="14">
        <v>9</v>
      </c>
      <c r="E8" s="26">
        <f t="shared" si="0"/>
        <v>8.1818181818181817</v>
      </c>
      <c r="F8" s="14">
        <v>4</v>
      </c>
      <c r="G8" s="27">
        <f t="shared" si="1"/>
        <v>12</v>
      </c>
      <c r="H8" s="14">
        <v>14.9</v>
      </c>
      <c r="I8" s="27">
        <f t="shared" si="2"/>
        <v>23.456375838926174</v>
      </c>
      <c r="J8" s="25">
        <v>24.59</v>
      </c>
      <c r="K8" s="27">
        <f t="shared" si="3"/>
        <v>18.727124847498985</v>
      </c>
      <c r="L8" s="31">
        <f t="shared" si="4"/>
        <v>62.365318868243335</v>
      </c>
      <c r="M8" s="32"/>
    </row>
    <row r="9" spans="1:13" s="11" customFormat="1" ht="24.75" customHeight="1">
      <c r="A9" s="9">
        <v>8</v>
      </c>
      <c r="B9" s="9" t="s">
        <v>12</v>
      </c>
      <c r="C9" s="9" t="s">
        <v>13</v>
      </c>
      <c r="D9" s="14">
        <v>6</v>
      </c>
      <c r="E9" s="26">
        <f t="shared" si="0"/>
        <v>5.4545454545454541</v>
      </c>
      <c r="F9" s="14">
        <v>6.5</v>
      </c>
      <c r="G9" s="27">
        <f t="shared" si="1"/>
        <v>19.5</v>
      </c>
      <c r="H9" s="14">
        <v>14.24</v>
      </c>
      <c r="I9" s="27">
        <f t="shared" si="2"/>
        <v>24.543539325842698</v>
      </c>
      <c r="J9" s="25">
        <v>53.24</v>
      </c>
      <c r="K9" s="27">
        <f t="shared" si="3"/>
        <v>8.6495116453794143</v>
      </c>
      <c r="L9" s="31">
        <f t="shared" si="4"/>
        <v>58.147596425767567</v>
      </c>
      <c r="M9" s="32"/>
    </row>
    <row r="10" spans="1:13" s="11" customFormat="1" hidden="1">
      <c r="A10" s="9">
        <v>9</v>
      </c>
      <c r="B10" s="9" t="s">
        <v>18</v>
      </c>
      <c r="C10" s="9" t="s">
        <v>15</v>
      </c>
      <c r="D10" s="14">
        <v>14</v>
      </c>
      <c r="E10" s="26">
        <f t="shared" si="0"/>
        <v>12.727272727272727</v>
      </c>
      <c r="F10" s="14">
        <v>3.5</v>
      </c>
      <c r="G10" s="27">
        <f t="shared" si="1"/>
        <v>10.5</v>
      </c>
      <c r="H10" s="14">
        <v>16.899999999999999</v>
      </c>
      <c r="I10" s="27">
        <f t="shared" si="2"/>
        <v>20.680473372781066</v>
      </c>
      <c r="J10" s="15">
        <v>32.72</v>
      </c>
      <c r="K10" s="27">
        <f t="shared" si="3"/>
        <v>14.073960880195601</v>
      </c>
      <c r="L10" s="31">
        <f t="shared" si="4"/>
        <v>57.981706980249392</v>
      </c>
      <c r="M10" s="32"/>
    </row>
    <row r="11" spans="1:13" s="11" customFormat="1" ht="24" customHeight="1">
      <c r="A11" s="9">
        <v>9</v>
      </c>
      <c r="B11" s="9" t="s">
        <v>18</v>
      </c>
      <c r="C11" s="9" t="s">
        <v>15</v>
      </c>
      <c r="D11" s="14">
        <v>14</v>
      </c>
      <c r="E11" s="26">
        <f t="shared" si="0"/>
        <v>12.727272727272727</v>
      </c>
      <c r="F11" s="14">
        <v>3.5</v>
      </c>
      <c r="G11" s="27">
        <f t="shared" si="1"/>
        <v>10.5</v>
      </c>
      <c r="H11" s="14">
        <v>16.899999999999999</v>
      </c>
      <c r="I11" s="27">
        <f t="shared" si="2"/>
        <v>20.680473372781066</v>
      </c>
      <c r="J11" s="15">
        <v>32.72</v>
      </c>
      <c r="K11" s="27">
        <f t="shared" si="3"/>
        <v>14.073960880195601</v>
      </c>
      <c r="L11" s="31">
        <f t="shared" si="4"/>
        <v>57.981706980249392</v>
      </c>
      <c r="M11" s="32"/>
    </row>
    <row r="12" spans="1:13" s="9" customFormat="1">
      <c r="A12" s="9">
        <v>10</v>
      </c>
      <c r="B12" s="9" t="s">
        <v>19</v>
      </c>
      <c r="C12" s="9" t="s">
        <v>15</v>
      </c>
      <c r="D12" s="14">
        <v>10</v>
      </c>
      <c r="E12" s="26">
        <f t="shared" si="0"/>
        <v>9.0909090909090917</v>
      </c>
      <c r="F12" s="14">
        <v>3</v>
      </c>
      <c r="G12" s="27">
        <f t="shared" si="1"/>
        <v>9</v>
      </c>
      <c r="H12" s="14">
        <v>16.899999999999999</v>
      </c>
      <c r="I12" s="27">
        <f t="shared" si="2"/>
        <v>20.680473372781066</v>
      </c>
      <c r="J12" s="15">
        <v>24.36</v>
      </c>
      <c r="K12" s="27">
        <f t="shared" si="3"/>
        <v>18.903940886699509</v>
      </c>
      <c r="L12" s="31">
        <f t="shared" si="4"/>
        <v>57.675323350389668</v>
      </c>
      <c r="M12" s="32"/>
    </row>
    <row r="13" spans="1:13" s="11" customFormat="1">
      <c r="A13" s="9"/>
      <c r="B13" s="9"/>
      <c r="C13" s="9"/>
      <c r="D13" s="15"/>
      <c r="E13" s="26"/>
      <c r="F13" s="15"/>
      <c r="G13" s="27"/>
      <c r="H13" s="14"/>
      <c r="I13" s="27"/>
      <c r="J13" s="15"/>
      <c r="K13" s="27"/>
      <c r="L13" s="31"/>
      <c r="M13" s="32"/>
    </row>
    <row r="14" spans="1:13" s="11" customFormat="1">
      <c r="A14" s="9"/>
      <c r="B14" s="9"/>
      <c r="C14" s="9"/>
      <c r="D14" s="15"/>
      <c r="E14" s="26"/>
      <c r="F14" s="15"/>
      <c r="G14" s="27"/>
      <c r="H14" s="14"/>
      <c r="I14" s="27"/>
      <c r="J14" s="15"/>
      <c r="K14" s="27"/>
      <c r="L14" s="31"/>
      <c r="M14" s="32"/>
    </row>
    <row r="15" spans="1:13" s="11" customFormat="1">
      <c r="A15" s="9"/>
      <c r="B15" s="9"/>
      <c r="C15" s="9"/>
      <c r="D15" s="14"/>
      <c r="E15" s="26"/>
      <c r="F15" s="14"/>
      <c r="G15" s="27"/>
      <c r="H15" s="14"/>
      <c r="I15" s="27"/>
      <c r="J15" s="15"/>
      <c r="K15" s="27"/>
      <c r="L15" s="31"/>
      <c r="M15" s="32"/>
    </row>
    <row r="16" spans="1:13" s="11" customFormat="1">
      <c r="A16" s="9"/>
      <c r="B16" s="9"/>
      <c r="C16" s="9"/>
      <c r="D16" s="14"/>
      <c r="E16" s="26"/>
      <c r="F16" s="14"/>
      <c r="G16" s="27"/>
      <c r="H16" s="14"/>
      <c r="I16" s="27"/>
      <c r="J16" s="15"/>
      <c r="K16" s="27"/>
      <c r="L16" s="31"/>
      <c r="M16" s="32"/>
    </row>
    <row r="17" spans="1:13" s="5" customFormat="1">
      <c r="A17" s="9"/>
      <c r="B17" s="4"/>
      <c r="C17" s="4"/>
      <c r="D17" s="8"/>
      <c r="E17" s="26"/>
      <c r="F17" s="8"/>
      <c r="G17" s="27"/>
      <c r="H17" s="8"/>
      <c r="I17" s="27"/>
      <c r="J17" s="15"/>
      <c r="K17" s="27"/>
      <c r="L17" s="31"/>
      <c r="M17" s="32"/>
    </row>
    <row r="18" spans="1:13" s="5" customFormat="1">
      <c r="A18" s="9"/>
      <c r="B18" s="4"/>
      <c r="C18" s="4"/>
      <c r="D18" s="8"/>
      <c r="E18" s="26"/>
      <c r="F18" s="8"/>
      <c r="G18" s="27"/>
      <c r="H18" s="8"/>
      <c r="I18" s="27"/>
      <c r="J18" s="15"/>
      <c r="K18" s="27"/>
      <c r="L18" s="31"/>
      <c r="M18" s="32"/>
    </row>
    <row r="19" spans="1:13" s="5" customFormat="1">
      <c r="A19" s="9"/>
      <c r="B19" s="4"/>
      <c r="C19" s="4"/>
      <c r="D19" s="8"/>
      <c r="E19" s="26"/>
      <c r="F19" s="8"/>
      <c r="G19" s="27"/>
      <c r="H19" s="8"/>
      <c r="I19" s="27"/>
      <c r="J19" s="15"/>
      <c r="K19" s="27"/>
      <c r="L19" s="31"/>
      <c r="M19" s="32"/>
    </row>
    <row r="20" spans="1:13" s="5" customFormat="1">
      <c r="A20" s="4"/>
      <c r="B20" s="4"/>
      <c r="C20" s="4"/>
      <c r="D20" s="8"/>
      <c r="E20" s="26"/>
      <c r="F20" s="8"/>
      <c r="G20" s="27"/>
      <c r="H20" s="8"/>
      <c r="I20" s="27"/>
      <c r="J20" s="15"/>
      <c r="K20" s="27"/>
      <c r="L20" s="31"/>
      <c r="M20" s="32"/>
    </row>
    <row r="21" spans="1:13" s="5" customFormat="1">
      <c r="A21" s="4"/>
      <c r="B21" s="4"/>
      <c r="C21" s="4"/>
      <c r="D21" s="8"/>
      <c r="E21" s="26"/>
      <c r="F21" s="8"/>
      <c r="G21" s="27"/>
      <c r="H21" s="8"/>
      <c r="I21" s="27"/>
      <c r="J21" s="15"/>
      <c r="K21" s="27"/>
      <c r="L21" s="31"/>
      <c r="M21" s="32"/>
    </row>
    <row r="22" spans="1:13" s="5" customFormat="1">
      <c r="A22" s="4"/>
      <c r="B22" s="4"/>
      <c r="C22" s="4"/>
      <c r="D22" s="8"/>
      <c r="E22" s="26"/>
      <c r="F22" s="8"/>
      <c r="G22" s="27"/>
      <c r="H22" s="8"/>
      <c r="I22" s="27"/>
      <c r="J22" s="15"/>
      <c r="K22" s="27"/>
      <c r="L22" s="31"/>
      <c r="M22" s="32"/>
    </row>
    <row r="23" spans="1:13" s="5" customFormat="1">
      <c r="A23" s="4"/>
      <c r="B23" s="4"/>
      <c r="C23" s="4"/>
      <c r="D23" s="8"/>
      <c r="E23" s="26"/>
      <c r="F23" s="8"/>
      <c r="G23" s="27"/>
      <c r="H23" s="8"/>
      <c r="I23" s="27"/>
      <c r="J23" s="15"/>
      <c r="K23" s="27"/>
      <c r="L23" s="31"/>
      <c r="M23" s="32"/>
    </row>
    <row r="24" spans="1:13" s="5" customFormat="1">
      <c r="A24" s="4"/>
      <c r="B24" s="4"/>
      <c r="C24" s="4"/>
      <c r="D24" s="8"/>
      <c r="E24" s="26"/>
      <c r="F24" s="8"/>
      <c r="G24" s="27"/>
      <c r="H24" s="8"/>
      <c r="I24" s="27"/>
      <c r="J24" s="15"/>
      <c r="K24" s="27"/>
      <c r="L24" s="31"/>
      <c r="M24" s="32"/>
    </row>
    <row r="25" spans="1:13" s="5" customFormat="1">
      <c r="A25" s="4"/>
      <c r="B25" s="4"/>
      <c r="C25" s="4"/>
      <c r="D25" s="8"/>
      <c r="E25" s="26"/>
      <c r="F25" s="8"/>
      <c r="G25" s="27"/>
      <c r="H25" s="8"/>
      <c r="I25" s="27"/>
      <c r="J25" s="15"/>
      <c r="K25" s="27"/>
      <c r="L25" s="31"/>
      <c r="M25" s="32"/>
    </row>
    <row r="26" spans="1:13" s="5" customFormat="1">
      <c r="A26" s="4"/>
      <c r="B26" s="4"/>
      <c r="C26" s="4"/>
      <c r="D26" s="8"/>
      <c r="E26" s="26"/>
      <c r="F26" s="8"/>
      <c r="G26" s="27"/>
      <c r="H26" s="8"/>
      <c r="I26" s="27"/>
      <c r="J26" s="15"/>
      <c r="K26" s="27"/>
      <c r="L26" s="31"/>
      <c r="M26" s="32"/>
    </row>
    <row r="27" spans="1:13" s="5" customFormat="1">
      <c r="A27" s="4"/>
      <c r="B27" s="4"/>
      <c r="C27" s="4"/>
      <c r="D27" s="8"/>
      <c r="E27" s="26"/>
      <c r="F27" s="8"/>
      <c r="G27" s="27"/>
      <c r="H27" s="8"/>
      <c r="I27" s="27"/>
      <c r="J27" s="15"/>
      <c r="K27" s="27"/>
      <c r="L27" s="31"/>
      <c r="M27" s="32"/>
    </row>
    <row r="28" spans="1:13" s="5" customFormat="1">
      <c r="A28" s="4"/>
      <c r="B28" s="4"/>
      <c r="C28" s="4"/>
      <c r="D28" s="8"/>
      <c r="E28" s="26"/>
      <c r="F28" s="8"/>
      <c r="G28" s="27"/>
      <c r="H28" s="8"/>
      <c r="I28" s="27"/>
      <c r="J28" s="15"/>
      <c r="K28" s="27"/>
      <c r="L28" s="31"/>
      <c r="M28" s="32"/>
    </row>
    <row r="29" spans="1:13" s="5" customFormat="1">
      <c r="A29" s="4"/>
      <c r="B29" s="4"/>
      <c r="C29" s="4"/>
      <c r="D29" s="8"/>
      <c r="E29" s="26"/>
      <c r="F29" s="8"/>
      <c r="G29" s="27"/>
      <c r="H29" s="8"/>
      <c r="I29" s="27"/>
      <c r="J29" s="15"/>
      <c r="K29" s="27"/>
      <c r="L29" s="31"/>
      <c r="M29" s="32"/>
    </row>
    <row r="30" spans="1:13" s="5" customFormat="1">
      <c r="A30" s="4"/>
      <c r="B30" s="4"/>
      <c r="C30" s="4"/>
      <c r="D30" s="8"/>
      <c r="E30" s="26"/>
      <c r="F30" s="8"/>
      <c r="G30" s="27"/>
      <c r="H30" s="8"/>
      <c r="I30" s="27"/>
      <c r="J30" s="15"/>
      <c r="K30" s="27"/>
      <c r="L30" s="31"/>
      <c r="M30" s="32"/>
    </row>
    <row r="31" spans="1:13" s="5" customFormat="1">
      <c r="A31" s="4"/>
      <c r="B31" s="4"/>
      <c r="C31" s="4"/>
      <c r="D31" s="8"/>
      <c r="E31" s="26"/>
      <c r="F31" s="8"/>
      <c r="G31" s="27"/>
      <c r="H31" s="8"/>
      <c r="I31" s="27"/>
      <c r="J31" s="15"/>
      <c r="K31" s="27"/>
      <c r="L31" s="31"/>
      <c r="M31" s="32"/>
    </row>
    <row r="32" spans="1:13" s="5" customFormat="1">
      <c r="A32" s="4"/>
      <c r="B32" s="4"/>
      <c r="C32" s="4"/>
      <c r="D32" s="8"/>
      <c r="E32" s="26"/>
      <c r="F32" s="8"/>
      <c r="G32" s="27"/>
      <c r="H32" s="8"/>
      <c r="I32" s="27"/>
      <c r="J32" s="15"/>
      <c r="K32" s="27"/>
      <c r="L32" s="31"/>
      <c r="M32" s="32"/>
    </row>
    <row r="33" spans="1:13" s="5" customFormat="1">
      <c r="A33" s="4"/>
      <c r="B33" s="4"/>
      <c r="C33" s="4"/>
      <c r="D33" s="8"/>
      <c r="E33" s="26"/>
      <c r="F33" s="8"/>
      <c r="G33" s="27"/>
      <c r="H33" s="8"/>
      <c r="I33" s="27"/>
      <c r="J33" s="15"/>
      <c r="K33" s="27"/>
      <c r="L33" s="31"/>
      <c r="M33" s="32"/>
    </row>
    <row r="34" spans="1:13" s="5" customFormat="1">
      <c r="A34" s="4"/>
      <c r="B34" s="4"/>
      <c r="C34" s="4"/>
      <c r="D34" s="8"/>
      <c r="E34" s="26"/>
      <c r="F34" s="8"/>
      <c r="G34" s="27"/>
      <c r="H34" s="8"/>
      <c r="I34" s="27"/>
      <c r="J34" s="15"/>
      <c r="K34" s="27"/>
      <c r="L34" s="31"/>
      <c r="M34" s="32"/>
    </row>
    <row r="35" spans="1:13" s="5" customFormat="1">
      <c r="A35" s="4"/>
      <c r="B35" s="4"/>
      <c r="C35" s="4"/>
      <c r="D35" s="8"/>
      <c r="E35" s="26"/>
      <c r="F35" s="8"/>
      <c r="G35" s="27"/>
      <c r="H35" s="8"/>
      <c r="I35" s="27"/>
      <c r="J35" s="15"/>
      <c r="K35" s="27"/>
      <c r="L35" s="31"/>
      <c r="M35" s="32"/>
    </row>
    <row r="36" spans="1:13" s="5" customFormat="1">
      <c r="A36" s="4"/>
      <c r="B36" s="4"/>
      <c r="C36" s="4"/>
      <c r="D36" s="8"/>
      <c r="E36" s="26"/>
      <c r="F36" s="8"/>
      <c r="G36" s="27"/>
      <c r="H36" s="8"/>
      <c r="I36" s="27"/>
      <c r="J36" s="15"/>
      <c r="K36" s="27"/>
      <c r="L36" s="32"/>
      <c r="M36" s="32"/>
    </row>
    <row r="37" spans="1:13" s="5" customFormat="1">
      <c r="A37" s="4"/>
      <c r="B37" s="4"/>
      <c r="C37" s="4"/>
      <c r="D37" s="8"/>
      <c r="E37" s="26"/>
      <c r="F37" s="8"/>
      <c r="G37" s="27"/>
      <c r="H37" s="8"/>
      <c r="I37" s="27"/>
      <c r="J37" s="15"/>
      <c r="K37" s="27"/>
      <c r="L37" s="32"/>
      <c r="M37" s="32"/>
    </row>
    <row r="38" spans="1:13" s="5" customFormat="1">
      <c r="A38" s="4"/>
      <c r="B38" s="4"/>
      <c r="C38" s="4"/>
      <c r="D38" s="8"/>
      <c r="E38" s="26"/>
      <c r="F38" s="8"/>
      <c r="G38" s="27"/>
      <c r="H38" s="8"/>
      <c r="I38" s="27"/>
      <c r="J38" s="15"/>
      <c r="K38" s="27"/>
      <c r="L38" s="32"/>
      <c r="M38" s="32"/>
    </row>
    <row r="39" spans="1:13" s="5" customFormat="1">
      <c r="A39" s="4"/>
      <c r="B39" s="4"/>
      <c r="C39" s="4"/>
      <c r="D39" s="8"/>
      <c r="E39" s="26"/>
      <c r="F39" s="8"/>
      <c r="G39" s="27"/>
      <c r="H39" s="8"/>
      <c r="I39" s="27"/>
      <c r="J39" s="15"/>
      <c r="K39" s="27"/>
      <c r="L39" s="32"/>
      <c r="M39" s="32"/>
    </row>
    <row r="40" spans="1:13" s="5" customFormat="1">
      <c r="A40" s="4"/>
      <c r="B40" s="4"/>
      <c r="C40" s="4"/>
      <c r="D40" s="8"/>
      <c r="E40" s="26"/>
      <c r="F40" s="8"/>
      <c r="G40" s="27"/>
      <c r="H40" s="8"/>
      <c r="I40" s="27"/>
      <c r="J40" s="15"/>
      <c r="K40" s="27"/>
      <c r="L40" s="32"/>
      <c r="M40" s="32"/>
    </row>
    <row r="41" spans="1:13">
      <c r="A41" s="2"/>
      <c r="B41" s="3"/>
      <c r="C41" s="3"/>
      <c r="D41" s="17"/>
      <c r="E41" s="26"/>
      <c r="F41" s="17"/>
      <c r="G41" s="27"/>
      <c r="H41" s="17"/>
      <c r="I41" s="27"/>
      <c r="J41" s="15"/>
      <c r="K41" s="27"/>
      <c r="L41" s="33"/>
      <c r="M41" s="33"/>
    </row>
    <row r="42" spans="1:13">
      <c r="A42" s="2"/>
      <c r="B42" s="3"/>
      <c r="C42" s="3"/>
      <c r="D42" s="17"/>
      <c r="E42" s="26"/>
      <c r="F42" s="17"/>
      <c r="G42" s="27"/>
      <c r="H42" s="17"/>
      <c r="I42" s="27"/>
      <c r="J42" s="15"/>
      <c r="K42" s="27"/>
      <c r="L42" s="33"/>
      <c r="M42" s="33"/>
    </row>
    <row r="43" spans="1:13">
      <c r="A43" s="2"/>
      <c r="B43" s="3"/>
      <c r="C43" s="3"/>
      <c r="D43" s="17"/>
      <c r="E43" s="26"/>
      <c r="F43" s="17"/>
      <c r="G43" s="27"/>
      <c r="H43" s="17"/>
      <c r="I43" s="27"/>
      <c r="J43" s="15"/>
      <c r="K43" s="27"/>
      <c r="L43" s="33"/>
      <c r="M43" s="33"/>
    </row>
    <row r="44" spans="1:13">
      <c r="A44" s="2"/>
      <c r="B44" s="3"/>
      <c r="C44" s="3"/>
      <c r="D44" s="17"/>
      <c r="E44" s="26"/>
      <c r="F44" s="17"/>
      <c r="G44" s="27"/>
      <c r="H44" s="17"/>
      <c r="I44" s="27"/>
      <c r="J44" s="15"/>
      <c r="K44" s="27"/>
      <c r="L44" s="33"/>
      <c r="M44" s="33"/>
    </row>
    <row r="45" spans="1:13">
      <c r="A45" s="2"/>
      <c r="B45" s="3"/>
      <c r="C45" s="3"/>
      <c r="D45" s="17"/>
      <c r="E45" s="26"/>
      <c r="F45" s="17"/>
      <c r="G45" s="27"/>
      <c r="H45" s="17"/>
      <c r="I45" s="27"/>
      <c r="J45" s="15"/>
      <c r="K45" s="27"/>
      <c r="L45" s="33"/>
      <c r="M45" s="33"/>
    </row>
    <row r="46" spans="1:13">
      <c r="A46" s="2"/>
      <c r="B46" s="3"/>
      <c r="C46" s="3"/>
      <c r="D46" s="17"/>
      <c r="E46" s="26"/>
      <c r="F46" s="17"/>
      <c r="G46" s="27"/>
      <c r="H46" s="17"/>
      <c r="I46" s="27"/>
      <c r="J46" s="15"/>
      <c r="K46" s="27"/>
      <c r="L46" s="33"/>
      <c r="M46" s="33"/>
    </row>
    <row r="47" spans="1:13">
      <c r="A47" s="2"/>
      <c r="B47" s="3"/>
      <c r="C47" s="3"/>
      <c r="D47" s="17"/>
      <c r="E47" s="26"/>
      <c r="F47" s="17"/>
      <c r="G47" s="27"/>
      <c r="H47" s="17"/>
      <c r="I47" s="27"/>
      <c r="J47" s="15"/>
      <c r="K47" s="27"/>
      <c r="L47" s="33"/>
      <c r="M47" s="33"/>
    </row>
    <row r="48" spans="1:13">
      <c r="A48" s="2"/>
      <c r="B48" s="3"/>
      <c r="C48" s="3"/>
      <c r="D48" s="17"/>
      <c r="E48" s="26"/>
      <c r="F48" s="17"/>
      <c r="G48" s="27"/>
      <c r="H48" s="17"/>
      <c r="I48" s="27"/>
      <c r="J48" s="15"/>
      <c r="K48" s="27"/>
      <c r="L48" s="33"/>
      <c r="M48" s="33"/>
    </row>
    <row r="49" spans="1:13">
      <c r="A49" s="2"/>
      <c r="B49" s="3"/>
      <c r="C49" s="3"/>
      <c r="D49" s="17"/>
      <c r="E49" s="26"/>
      <c r="F49" s="17"/>
      <c r="G49" s="27"/>
      <c r="H49" s="17"/>
      <c r="I49" s="27"/>
      <c r="J49" s="15"/>
      <c r="K49" s="27"/>
      <c r="L49" s="33"/>
      <c r="M49" s="33"/>
    </row>
    <row r="50" spans="1:13">
      <c r="A50" s="6"/>
      <c r="B50" s="6"/>
      <c r="C50" s="6"/>
      <c r="D50" s="7"/>
      <c r="E50" s="26"/>
      <c r="F50" s="7"/>
      <c r="G50" s="18"/>
      <c r="H50" s="7"/>
      <c r="I50" s="18"/>
      <c r="J50" s="14"/>
      <c r="K50" s="18"/>
      <c r="L50" s="30"/>
      <c r="M50" s="35"/>
    </row>
    <row r="51" spans="1:13">
      <c r="E51" s="26"/>
      <c r="H51" s="20"/>
    </row>
  </sheetData>
  <sortState ref="A2:O12">
    <sortCondition descending="1" ref="L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="145" zoomScaleNormal="145" workbookViewId="0">
      <selection activeCell="C1" sqref="C1:D1048576"/>
    </sheetView>
  </sheetViews>
  <sheetFormatPr defaultRowHeight="15"/>
  <cols>
    <col min="1" max="1" width="4.42578125" style="1" customWidth="1"/>
    <col min="2" max="2" width="9.5703125" style="1" customWidth="1"/>
    <col min="3" max="3" width="9" style="1" customWidth="1"/>
    <col min="4" max="4" width="6.85546875" style="12" customWidth="1"/>
    <col min="5" max="5" width="7.28515625" style="13" customWidth="1"/>
    <col min="6" max="6" width="6.85546875" style="12" customWidth="1"/>
    <col min="7" max="7" width="7.28515625" style="13" customWidth="1"/>
    <col min="8" max="8" width="6.7109375" style="12" customWidth="1"/>
    <col min="9" max="9" width="7.85546875" style="13" customWidth="1"/>
    <col min="10" max="10" width="7.85546875" style="21" customWidth="1"/>
    <col min="11" max="11" width="7.85546875" style="13" customWidth="1"/>
    <col min="12" max="12" width="8.85546875" style="34" customWidth="1"/>
    <col min="13" max="13" width="9.140625" style="34"/>
    <col min="14" max="16384" width="9.140625" style="1"/>
  </cols>
  <sheetData>
    <row r="1" spans="1:13" s="2" customFormat="1" ht="34.5" customHeight="1">
      <c r="A1" s="6" t="s">
        <v>0</v>
      </c>
      <c r="B1" s="6" t="s">
        <v>11</v>
      </c>
      <c r="C1" s="6" t="s">
        <v>6</v>
      </c>
      <c r="D1" s="7" t="s">
        <v>1</v>
      </c>
      <c r="E1" s="13" t="s">
        <v>8</v>
      </c>
      <c r="F1" s="7" t="s">
        <v>7</v>
      </c>
      <c r="G1" s="13" t="s">
        <v>8</v>
      </c>
      <c r="H1" s="19" t="s">
        <v>2</v>
      </c>
      <c r="I1" s="13" t="s">
        <v>8</v>
      </c>
      <c r="J1" s="22" t="s">
        <v>10</v>
      </c>
      <c r="K1" s="13" t="s">
        <v>9</v>
      </c>
      <c r="L1" s="30" t="s">
        <v>3</v>
      </c>
      <c r="M1" s="35" t="s">
        <v>4</v>
      </c>
    </row>
    <row r="2" spans="1:13" s="9" customFormat="1" ht="30">
      <c r="A2" s="9">
        <v>1</v>
      </c>
      <c r="B2" s="9" t="s">
        <v>45</v>
      </c>
      <c r="C2" s="9" t="s">
        <v>37</v>
      </c>
      <c r="D2" s="14">
        <v>14.25</v>
      </c>
      <c r="E2" s="26">
        <f t="shared" ref="E2:E11" si="0">20*D2/27</f>
        <v>10.555555555555555</v>
      </c>
      <c r="F2" s="14">
        <v>9.3000000000000007</v>
      </c>
      <c r="G2" s="27">
        <f t="shared" ref="G2:G11" si="1">30*F2/10</f>
        <v>27.9</v>
      </c>
      <c r="H2" s="14">
        <v>13.6</v>
      </c>
      <c r="I2" s="27">
        <f t="shared" ref="I2:I11" si="2">25*14.6/H2</f>
        <v>26.838235294117649</v>
      </c>
      <c r="J2" s="38">
        <v>19.66</v>
      </c>
      <c r="K2" s="27">
        <f t="shared" ref="K2:K11" si="3">25*18.46/J2</f>
        <v>23.474059003051881</v>
      </c>
      <c r="L2" s="31">
        <f t="shared" ref="L2:L11" si="4">SUM(E2,G2,I2,K2)</f>
        <v>88.767849852725078</v>
      </c>
      <c r="M2" s="32" t="s">
        <v>38</v>
      </c>
    </row>
    <row r="3" spans="1:13" s="9" customFormat="1">
      <c r="A3" s="9">
        <v>2</v>
      </c>
      <c r="B3" s="9" t="s">
        <v>46</v>
      </c>
      <c r="C3" s="9" t="s">
        <v>37</v>
      </c>
      <c r="D3" s="14">
        <v>12.75</v>
      </c>
      <c r="E3" s="26">
        <f t="shared" si="0"/>
        <v>9.4444444444444446</v>
      </c>
      <c r="F3" s="14">
        <v>8.5</v>
      </c>
      <c r="G3" s="27">
        <f t="shared" si="1"/>
        <v>25.5</v>
      </c>
      <c r="H3" s="14">
        <v>13.5</v>
      </c>
      <c r="I3" s="27">
        <f t="shared" si="2"/>
        <v>27.037037037037038</v>
      </c>
      <c r="J3" s="15">
        <v>19.43</v>
      </c>
      <c r="K3" s="27">
        <f t="shared" si="3"/>
        <v>23.751930005146679</v>
      </c>
      <c r="L3" s="31">
        <f t="shared" si="4"/>
        <v>85.733411486628157</v>
      </c>
      <c r="M3" s="32" t="s">
        <v>39</v>
      </c>
    </row>
    <row r="4" spans="1:13" s="9" customFormat="1">
      <c r="A4" s="9">
        <v>3</v>
      </c>
      <c r="B4" s="9" t="s">
        <v>47</v>
      </c>
      <c r="C4" s="9" t="s">
        <v>37</v>
      </c>
      <c r="D4" s="14">
        <v>11.25</v>
      </c>
      <c r="E4" s="26">
        <f t="shared" si="0"/>
        <v>8.3333333333333339</v>
      </c>
      <c r="F4" s="14">
        <v>8.1</v>
      </c>
      <c r="G4" s="27">
        <f t="shared" si="1"/>
        <v>24.3</v>
      </c>
      <c r="H4" s="14">
        <v>13</v>
      </c>
      <c r="I4" s="27">
        <f t="shared" si="2"/>
        <v>28.076923076923077</v>
      </c>
      <c r="J4" s="15">
        <v>19.87</v>
      </c>
      <c r="K4" s="27">
        <f t="shared" si="3"/>
        <v>23.225968797181679</v>
      </c>
      <c r="L4" s="31">
        <f t="shared" si="4"/>
        <v>83.936225207438085</v>
      </c>
      <c r="M4" s="32" t="s">
        <v>39</v>
      </c>
    </row>
    <row r="5" spans="1:13" s="9" customFormat="1">
      <c r="A5" s="9">
        <v>4</v>
      </c>
      <c r="B5" s="9" t="s">
        <v>48</v>
      </c>
      <c r="C5" s="9" t="s">
        <v>37</v>
      </c>
      <c r="D5" s="14">
        <v>9</v>
      </c>
      <c r="E5" s="26">
        <f t="shared" si="0"/>
        <v>6.666666666666667</v>
      </c>
      <c r="F5" s="14">
        <v>9</v>
      </c>
      <c r="G5" s="27">
        <f t="shared" si="1"/>
        <v>27</v>
      </c>
      <c r="H5" s="14">
        <v>13</v>
      </c>
      <c r="I5" s="27">
        <f t="shared" si="2"/>
        <v>28.076923076923077</v>
      </c>
      <c r="J5" s="15">
        <v>21.59</v>
      </c>
      <c r="K5" s="27">
        <f t="shared" si="3"/>
        <v>21.375636868920797</v>
      </c>
      <c r="L5" s="31">
        <f t="shared" si="4"/>
        <v>83.119226612510531</v>
      </c>
      <c r="M5" s="32"/>
    </row>
    <row r="6" spans="1:13" s="9" customFormat="1">
      <c r="A6" s="9">
        <v>5</v>
      </c>
      <c r="B6" s="9" t="s">
        <v>51</v>
      </c>
      <c r="C6" s="9" t="s">
        <v>37</v>
      </c>
      <c r="D6" s="14">
        <v>14</v>
      </c>
      <c r="E6" s="26">
        <f t="shared" si="0"/>
        <v>10.37037037037037</v>
      </c>
      <c r="F6" s="14">
        <v>8.4</v>
      </c>
      <c r="G6" s="27">
        <f t="shared" si="1"/>
        <v>25.2</v>
      </c>
      <c r="H6" s="14">
        <v>14.9</v>
      </c>
      <c r="I6" s="27">
        <f t="shared" si="2"/>
        <v>24.496644295302012</v>
      </c>
      <c r="J6" s="15">
        <v>21.61</v>
      </c>
      <c r="K6" s="27">
        <f t="shared" si="3"/>
        <v>21.355853771402128</v>
      </c>
      <c r="L6" s="31">
        <f t="shared" si="4"/>
        <v>81.422868437074513</v>
      </c>
      <c r="M6" s="32"/>
    </row>
    <row r="7" spans="1:13" s="9" customFormat="1">
      <c r="A7" s="9">
        <v>6</v>
      </c>
      <c r="B7" s="9" t="s">
        <v>25</v>
      </c>
      <c r="C7" s="9" t="s">
        <v>23</v>
      </c>
      <c r="D7" s="16">
        <v>16</v>
      </c>
      <c r="E7" s="26">
        <f t="shared" si="0"/>
        <v>11.851851851851851</v>
      </c>
      <c r="F7" s="16">
        <v>7.8</v>
      </c>
      <c r="G7" s="27">
        <f t="shared" si="1"/>
        <v>23.4</v>
      </c>
      <c r="H7" s="16">
        <v>15.3</v>
      </c>
      <c r="I7" s="27">
        <f t="shared" si="2"/>
        <v>23.856209150326798</v>
      </c>
      <c r="J7" s="37">
        <v>23.4</v>
      </c>
      <c r="K7" s="27">
        <f t="shared" si="3"/>
        <v>19.722222222222225</v>
      </c>
      <c r="L7" s="31">
        <f t="shared" si="4"/>
        <v>78.830283224400873</v>
      </c>
      <c r="M7" s="32"/>
    </row>
    <row r="8" spans="1:13" s="11" customFormat="1">
      <c r="A8" s="9">
        <v>7</v>
      </c>
      <c r="B8" s="9" t="s">
        <v>49</v>
      </c>
      <c r="C8" s="9" t="s">
        <v>37</v>
      </c>
      <c r="D8" s="14">
        <v>12.5</v>
      </c>
      <c r="E8" s="26">
        <f t="shared" si="0"/>
        <v>9.2592592592592595</v>
      </c>
      <c r="F8" s="14">
        <v>8.4</v>
      </c>
      <c r="G8" s="27">
        <f t="shared" si="1"/>
        <v>25.2</v>
      </c>
      <c r="H8" s="39">
        <v>14</v>
      </c>
      <c r="I8" s="27">
        <f t="shared" si="2"/>
        <v>26.071428571428573</v>
      </c>
      <c r="J8" s="15">
        <v>25.37</v>
      </c>
      <c r="K8" s="27">
        <f t="shared" si="3"/>
        <v>18.190776507686245</v>
      </c>
      <c r="L8" s="31">
        <f t="shared" si="4"/>
        <v>78.721464338374062</v>
      </c>
      <c r="M8" s="32"/>
    </row>
    <row r="9" spans="1:13" s="11" customFormat="1">
      <c r="A9" s="9">
        <v>8</v>
      </c>
      <c r="B9" s="9" t="s">
        <v>33</v>
      </c>
      <c r="C9" s="9" t="s">
        <v>27</v>
      </c>
      <c r="D9" s="14">
        <v>15</v>
      </c>
      <c r="E9" s="26">
        <f t="shared" si="0"/>
        <v>11.111111111111111</v>
      </c>
      <c r="F9" s="14">
        <v>6.9</v>
      </c>
      <c r="G9" s="27">
        <f t="shared" si="1"/>
        <v>20.7</v>
      </c>
      <c r="H9" s="14">
        <v>15.33</v>
      </c>
      <c r="I9" s="27">
        <f t="shared" si="2"/>
        <v>23.80952380952381</v>
      </c>
      <c r="J9" s="25">
        <v>23.34</v>
      </c>
      <c r="K9" s="27">
        <f t="shared" si="3"/>
        <v>19.772922022279349</v>
      </c>
      <c r="L9" s="31">
        <f t="shared" si="4"/>
        <v>75.393556942914273</v>
      </c>
      <c r="M9" s="32"/>
    </row>
    <row r="10" spans="1:13" s="11" customFormat="1">
      <c r="A10" s="9">
        <v>9</v>
      </c>
      <c r="B10" s="9" t="s">
        <v>50</v>
      </c>
      <c r="C10" s="9" t="s">
        <v>37</v>
      </c>
      <c r="D10" s="14">
        <v>10.75</v>
      </c>
      <c r="E10" s="26">
        <f t="shared" si="0"/>
        <v>7.9629629629629628</v>
      </c>
      <c r="F10" s="14">
        <v>7.5</v>
      </c>
      <c r="G10" s="27">
        <f t="shared" si="1"/>
        <v>22.5</v>
      </c>
      <c r="H10" s="14">
        <v>15.2</v>
      </c>
      <c r="I10" s="27">
        <f t="shared" si="2"/>
        <v>24.013157894736842</v>
      </c>
      <c r="J10" s="15">
        <v>29.06</v>
      </c>
      <c r="K10" s="27">
        <f t="shared" si="3"/>
        <v>15.88093599449415</v>
      </c>
      <c r="L10" s="31">
        <f t="shared" si="4"/>
        <v>70.357056852193949</v>
      </c>
      <c r="M10" s="32"/>
    </row>
    <row r="11" spans="1:13" s="11" customFormat="1">
      <c r="A11" s="9">
        <v>10</v>
      </c>
      <c r="B11" s="9" t="s">
        <v>32</v>
      </c>
      <c r="C11" s="9" t="s">
        <v>27</v>
      </c>
      <c r="D11" s="14">
        <v>10</v>
      </c>
      <c r="E11" s="26">
        <f t="shared" si="0"/>
        <v>7.4074074074074074</v>
      </c>
      <c r="F11" s="14">
        <v>6.8</v>
      </c>
      <c r="G11" s="27">
        <f t="shared" si="1"/>
        <v>20.399999999999999</v>
      </c>
      <c r="H11" s="14">
        <v>15.43</v>
      </c>
      <c r="I11" s="27">
        <f t="shared" si="2"/>
        <v>23.655217109526895</v>
      </c>
      <c r="J11" s="15">
        <v>24.87</v>
      </c>
      <c r="K11" s="27">
        <f t="shared" si="3"/>
        <v>18.556493767591476</v>
      </c>
      <c r="L11" s="31">
        <f t="shared" si="4"/>
        <v>70.019118284525774</v>
      </c>
      <c r="M11" s="32"/>
    </row>
    <row r="12" spans="1:13" s="11" customFormat="1">
      <c r="A12" s="9"/>
      <c r="B12" s="9"/>
      <c r="C12" s="9"/>
      <c r="D12" s="15"/>
      <c r="E12" s="26"/>
      <c r="F12" s="15"/>
      <c r="G12" s="27"/>
      <c r="H12" s="14"/>
      <c r="I12" s="27"/>
      <c r="J12" s="15"/>
      <c r="K12" s="27"/>
      <c r="L12" s="31"/>
      <c r="M12" s="32"/>
    </row>
    <row r="13" spans="1:13" s="11" customFormat="1">
      <c r="A13" s="9"/>
      <c r="B13" s="9"/>
      <c r="C13" s="9"/>
      <c r="D13" s="15"/>
      <c r="E13" s="26"/>
      <c r="F13" s="15"/>
      <c r="G13" s="27"/>
      <c r="H13" s="14"/>
      <c r="I13" s="27"/>
      <c r="J13" s="15"/>
      <c r="K13" s="27"/>
      <c r="L13" s="31"/>
      <c r="M13" s="32"/>
    </row>
    <row r="14" spans="1:13" s="11" customFormat="1">
      <c r="A14" s="9"/>
      <c r="B14" s="9"/>
      <c r="C14" s="9"/>
      <c r="D14" s="14"/>
      <c r="E14" s="26"/>
      <c r="F14" s="14"/>
      <c r="G14" s="27"/>
      <c r="H14" s="14"/>
      <c r="I14" s="27"/>
      <c r="J14" s="15"/>
      <c r="K14" s="27"/>
      <c r="L14" s="31"/>
      <c r="M14" s="32"/>
    </row>
    <row r="15" spans="1:13" s="11" customFormat="1">
      <c r="A15" s="9"/>
      <c r="B15" s="9"/>
      <c r="C15" s="9"/>
      <c r="D15" s="14"/>
      <c r="E15" s="26"/>
      <c r="F15" s="14"/>
      <c r="G15" s="27"/>
      <c r="H15" s="14"/>
      <c r="I15" s="27"/>
      <c r="J15" s="15"/>
      <c r="K15" s="27"/>
      <c r="L15" s="31"/>
      <c r="M15" s="32"/>
    </row>
    <row r="16" spans="1:13" s="5" customFormat="1">
      <c r="A16" s="9"/>
      <c r="B16" s="4"/>
      <c r="C16" s="4"/>
      <c r="D16" s="8"/>
      <c r="E16" s="26"/>
      <c r="F16" s="8"/>
      <c r="G16" s="27"/>
      <c r="H16" s="8"/>
      <c r="I16" s="27"/>
      <c r="J16" s="15"/>
      <c r="K16" s="27"/>
      <c r="L16" s="31"/>
      <c r="M16" s="32"/>
    </row>
    <row r="17" spans="1:13" s="5" customFormat="1">
      <c r="A17" s="9"/>
      <c r="B17" s="4"/>
      <c r="C17" s="4"/>
      <c r="D17" s="8"/>
      <c r="E17" s="26"/>
      <c r="F17" s="8"/>
      <c r="G17" s="27"/>
      <c r="H17" s="8"/>
      <c r="I17" s="27"/>
      <c r="J17" s="15"/>
      <c r="K17" s="27"/>
      <c r="L17" s="31"/>
      <c r="M17" s="32"/>
    </row>
    <row r="18" spans="1:13" s="5" customFormat="1">
      <c r="A18" s="9"/>
      <c r="B18" s="4"/>
      <c r="C18" s="4"/>
      <c r="D18" s="8"/>
      <c r="E18" s="26"/>
      <c r="F18" s="8"/>
      <c r="G18" s="27"/>
      <c r="H18" s="8"/>
      <c r="I18" s="27"/>
      <c r="J18" s="15"/>
      <c r="K18" s="27"/>
      <c r="L18" s="31"/>
      <c r="M18" s="32"/>
    </row>
    <row r="19" spans="1:13" s="5" customFormat="1">
      <c r="A19" s="9"/>
      <c r="B19" s="4"/>
      <c r="C19" s="4"/>
      <c r="D19" s="8"/>
      <c r="E19" s="26"/>
      <c r="F19" s="8"/>
      <c r="G19" s="27"/>
      <c r="H19" s="8"/>
      <c r="I19" s="27"/>
      <c r="J19" s="15"/>
      <c r="K19" s="27"/>
      <c r="L19" s="31"/>
      <c r="M19" s="32"/>
    </row>
    <row r="20" spans="1:13" s="5" customFormat="1">
      <c r="A20" s="9"/>
      <c r="B20" s="4"/>
      <c r="C20" s="4"/>
      <c r="D20" s="8"/>
      <c r="E20" s="26"/>
      <c r="F20" s="8"/>
      <c r="G20" s="27"/>
      <c r="H20" s="8"/>
      <c r="I20" s="27"/>
      <c r="J20" s="15"/>
      <c r="K20" s="27"/>
      <c r="L20" s="31"/>
      <c r="M20" s="32"/>
    </row>
    <row r="21" spans="1:13" s="5" customFormat="1">
      <c r="A21" s="9"/>
      <c r="B21" s="4"/>
      <c r="C21" s="4"/>
      <c r="D21" s="8"/>
      <c r="E21" s="26"/>
      <c r="F21" s="8"/>
      <c r="G21" s="27"/>
      <c r="H21" s="8"/>
      <c r="I21" s="27"/>
      <c r="J21" s="15"/>
      <c r="K21" s="27"/>
      <c r="L21" s="31"/>
      <c r="M21" s="32"/>
    </row>
    <row r="22" spans="1:13" s="5" customFormat="1">
      <c r="A22" s="9"/>
      <c r="B22" s="4"/>
      <c r="C22" s="4"/>
      <c r="D22" s="8"/>
      <c r="E22" s="26"/>
      <c r="F22" s="8"/>
      <c r="G22" s="27"/>
      <c r="H22" s="8"/>
      <c r="I22" s="27"/>
      <c r="J22" s="15"/>
      <c r="K22" s="27"/>
      <c r="L22" s="31"/>
      <c r="M22" s="32"/>
    </row>
    <row r="23" spans="1:13" s="5" customFormat="1">
      <c r="A23" s="9"/>
      <c r="B23" s="4"/>
      <c r="C23" s="4"/>
      <c r="D23" s="8"/>
      <c r="E23" s="26"/>
      <c r="F23" s="8"/>
      <c r="G23" s="27"/>
      <c r="H23" s="8"/>
      <c r="I23" s="27"/>
      <c r="J23" s="15"/>
      <c r="K23" s="27"/>
      <c r="L23" s="31"/>
      <c r="M23" s="32"/>
    </row>
    <row r="24" spans="1:13" s="5" customFormat="1">
      <c r="A24" s="9"/>
      <c r="B24" s="4"/>
      <c r="C24" s="4"/>
      <c r="D24" s="8"/>
      <c r="E24" s="26"/>
      <c r="F24" s="8"/>
      <c r="G24" s="27"/>
      <c r="H24" s="8"/>
      <c r="I24" s="27"/>
      <c r="J24" s="15"/>
      <c r="K24" s="27"/>
      <c r="L24" s="31"/>
      <c r="M24" s="32"/>
    </row>
    <row r="25" spans="1:13" s="5" customFormat="1">
      <c r="A25" s="9"/>
      <c r="B25" s="4"/>
      <c r="C25" s="4"/>
      <c r="D25" s="8"/>
      <c r="E25" s="26"/>
      <c r="F25" s="8"/>
      <c r="G25" s="27"/>
      <c r="H25" s="8"/>
      <c r="I25" s="27"/>
      <c r="J25" s="15"/>
      <c r="K25" s="27"/>
      <c r="L25" s="31"/>
      <c r="M25" s="32"/>
    </row>
    <row r="26" spans="1:13" s="5" customFormat="1">
      <c r="A26" s="9"/>
      <c r="B26" s="4"/>
      <c r="C26" s="4"/>
      <c r="D26" s="8"/>
      <c r="E26" s="26"/>
      <c r="F26" s="8"/>
      <c r="G26" s="27"/>
      <c r="H26" s="8"/>
      <c r="I26" s="27"/>
      <c r="J26" s="15"/>
      <c r="K26" s="27"/>
      <c r="L26" s="31"/>
      <c r="M26" s="32"/>
    </row>
    <row r="27" spans="1:13" s="5" customFormat="1">
      <c r="A27" s="9"/>
      <c r="B27" s="4"/>
      <c r="C27" s="4"/>
      <c r="D27" s="8"/>
      <c r="E27" s="26"/>
      <c r="F27" s="8"/>
      <c r="G27" s="27"/>
      <c r="H27" s="8"/>
      <c r="I27" s="27"/>
      <c r="J27" s="15"/>
      <c r="K27" s="27"/>
      <c r="L27" s="31"/>
      <c r="M27" s="32"/>
    </row>
    <row r="28" spans="1:13" s="5" customFormat="1">
      <c r="A28" s="9"/>
      <c r="B28" s="4"/>
      <c r="C28" s="4"/>
      <c r="D28" s="8"/>
      <c r="E28" s="26"/>
      <c r="F28" s="8"/>
      <c r="G28" s="27"/>
      <c r="H28" s="8"/>
      <c r="I28" s="27"/>
      <c r="J28" s="15"/>
      <c r="K28" s="27"/>
      <c r="L28" s="31"/>
      <c r="M28" s="32"/>
    </row>
    <row r="29" spans="1:13" s="5" customFormat="1">
      <c r="A29" s="9"/>
      <c r="B29" s="4"/>
      <c r="C29" s="4"/>
      <c r="D29" s="8"/>
      <c r="E29" s="26"/>
      <c r="F29" s="8"/>
      <c r="G29" s="27"/>
      <c r="H29" s="8"/>
      <c r="I29" s="27"/>
      <c r="J29" s="15"/>
      <c r="K29" s="27"/>
      <c r="L29" s="31"/>
      <c r="M29" s="32"/>
    </row>
    <row r="30" spans="1:13" s="5" customFormat="1">
      <c r="A30" s="9"/>
      <c r="B30" s="4"/>
      <c r="C30" s="4"/>
      <c r="D30" s="8"/>
      <c r="E30" s="26"/>
      <c r="F30" s="8"/>
      <c r="G30" s="27"/>
      <c r="H30" s="8"/>
      <c r="I30" s="27"/>
      <c r="J30" s="15"/>
      <c r="K30" s="27"/>
      <c r="L30" s="31"/>
      <c r="M30" s="32"/>
    </row>
    <row r="31" spans="1:13" s="5" customFormat="1">
      <c r="A31" s="9"/>
      <c r="B31" s="4"/>
      <c r="C31" s="4"/>
      <c r="D31" s="8"/>
      <c r="E31" s="26"/>
      <c r="F31" s="8"/>
      <c r="G31" s="27"/>
      <c r="H31" s="8"/>
      <c r="I31" s="27"/>
      <c r="J31" s="15"/>
      <c r="K31" s="27"/>
      <c r="L31" s="31"/>
      <c r="M31" s="32"/>
    </row>
    <row r="32" spans="1:13" s="5" customFormat="1">
      <c r="A32" s="9"/>
      <c r="B32" s="4"/>
      <c r="C32" s="4"/>
      <c r="D32" s="8"/>
      <c r="E32" s="26"/>
      <c r="F32" s="8"/>
      <c r="G32" s="27"/>
      <c r="H32" s="8"/>
      <c r="I32" s="27"/>
      <c r="J32" s="15"/>
      <c r="K32" s="27"/>
      <c r="L32" s="31"/>
      <c r="M32" s="32"/>
    </row>
    <row r="33" spans="1:13" s="5" customFormat="1">
      <c r="A33" s="9"/>
      <c r="B33" s="4"/>
      <c r="C33" s="4"/>
      <c r="D33" s="8"/>
      <c r="E33" s="26"/>
      <c r="F33" s="8"/>
      <c r="G33" s="27"/>
      <c r="H33" s="8"/>
      <c r="I33" s="27"/>
      <c r="J33" s="15"/>
      <c r="K33" s="27"/>
      <c r="L33" s="31"/>
      <c r="M33" s="32"/>
    </row>
    <row r="34" spans="1:13" s="5" customFormat="1">
      <c r="A34" s="9"/>
      <c r="B34" s="4"/>
      <c r="C34" s="4"/>
      <c r="D34" s="8"/>
      <c r="E34" s="26"/>
      <c r="F34" s="8"/>
      <c r="G34" s="27"/>
      <c r="H34" s="8"/>
      <c r="I34" s="27"/>
      <c r="J34" s="15"/>
      <c r="K34" s="27"/>
      <c r="L34" s="31"/>
      <c r="M34" s="32"/>
    </row>
    <row r="35" spans="1:13" s="5" customFormat="1">
      <c r="A35" s="9"/>
      <c r="B35" s="4"/>
      <c r="C35" s="4"/>
      <c r="D35" s="8"/>
      <c r="E35" s="26"/>
      <c r="F35" s="8"/>
      <c r="G35" s="27"/>
      <c r="H35" s="8"/>
      <c r="I35" s="27"/>
      <c r="J35" s="15"/>
      <c r="K35" s="27"/>
      <c r="L35" s="32"/>
      <c r="M35" s="32"/>
    </row>
    <row r="36" spans="1:13" s="5" customFormat="1">
      <c r="A36" s="9"/>
      <c r="B36" s="4"/>
      <c r="C36" s="4"/>
      <c r="D36" s="8"/>
      <c r="E36" s="26"/>
      <c r="F36" s="8"/>
      <c r="G36" s="27"/>
      <c r="H36" s="8"/>
      <c r="I36" s="27"/>
      <c r="J36" s="15"/>
      <c r="K36" s="27"/>
      <c r="L36" s="32"/>
      <c r="M36" s="32"/>
    </row>
    <row r="37" spans="1:13" s="5" customFormat="1">
      <c r="A37" s="9"/>
      <c r="B37" s="4"/>
      <c r="C37" s="4"/>
      <c r="D37" s="8"/>
      <c r="E37" s="26"/>
      <c r="F37" s="8"/>
      <c r="G37" s="27"/>
      <c r="H37" s="8"/>
      <c r="I37" s="27"/>
      <c r="J37" s="15"/>
      <c r="K37" s="27"/>
      <c r="L37" s="32"/>
      <c r="M37" s="32"/>
    </row>
    <row r="38" spans="1:13" s="5" customFormat="1">
      <c r="A38" s="9"/>
      <c r="B38" s="4"/>
      <c r="C38" s="4"/>
      <c r="D38" s="8"/>
      <c r="E38" s="26"/>
      <c r="F38" s="8"/>
      <c r="G38" s="27"/>
      <c r="H38" s="8"/>
      <c r="I38" s="27"/>
      <c r="J38" s="15"/>
      <c r="K38" s="27"/>
      <c r="L38" s="32"/>
      <c r="M38" s="32"/>
    </row>
    <row r="39" spans="1:13" s="5" customFormat="1">
      <c r="A39" s="9"/>
      <c r="B39" s="4"/>
      <c r="C39" s="4"/>
      <c r="D39" s="8"/>
      <c r="E39" s="26"/>
      <c r="F39" s="8"/>
      <c r="G39" s="27"/>
      <c r="H39" s="8"/>
      <c r="I39" s="27"/>
      <c r="J39" s="15"/>
      <c r="K39" s="27"/>
      <c r="L39" s="32"/>
      <c r="M39" s="32"/>
    </row>
    <row r="40" spans="1:13">
      <c r="A40" s="9"/>
      <c r="B40" s="3"/>
      <c r="C40" s="3"/>
      <c r="D40" s="17"/>
      <c r="E40" s="26"/>
      <c r="F40" s="17"/>
      <c r="G40" s="27"/>
      <c r="H40" s="17"/>
      <c r="I40" s="27"/>
      <c r="J40" s="15"/>
      <c r="K40" s="27"/>
      <c r="L40" s="33"/>
      <c r="M40" s="33"/>
    </row>
    <row r="41" spans="1:13">
      <c r="A41" s="2"/>
      <c r="B41" s="3"/>
      <c r="C41" s="3"/>
      <c r="D41" s="17"/>
      <c r="E41" s="26"/>
      <c r="F41" s="17"/>
      <c r="G41" s="27"/>
      <c r="H41" s="17"/>
      <c r="I41" s="27"/>
      <c r="J41" s="15"/>
      <c r="K41" s="27"/>
      <c r="L41" s="33"/>
      <c r="M41" s="33"/>
    </row>
    <row r="42" spans="1:13">
      <c r="A42" s="2"/>
      <c r="B42" s="3"/>
      <c r="C42" s="3"/>
      <c r="D42" s="17"/>
      <c r="E42" s="26"/>
      <c r="F42" s="17"/>
      <c r="G42" s="27"/>
      <c r="H42" s="17"/>
      <c r="I42" s="27"/>
      <c r="J42" s="15"/>
      <c r="K42" s="27"/>
      <c r="L42" s="33"/>
      <c r="M42" s="33"/>
    </row>
    <row r="43" spans="1:13">
      <c r="A43" s="2"/>
      <c r="B43" s="3"/>
      <c r="C43" s="3"/>
      <c r="D43" s="17"/>
      <c r="E43" s="26"/>
      <c r="F43" s="17"/>
      <c r="G43" s="27"/>
      <c r="H43" s="17"/>
      <c r="I43" s="27"/>
      <c r="J43" s="15"/>
      <c r="K43" s="27"/>
      <c r="L43" s="33"/>
      <c r="M43" s="33"/>
    </row>
    <row r="44" spans="1:13">
      <c r="A44" s="2"/>
      <c r="B44" s="3"/>
      <c r="C44" s="3"/>
      <c r="D44" s="17"/>
      <c r="E44" s="26"/>
      <c r="F44" s="17"/>
      <c r="G44" s="27"/>
      <c r="H44" s="17"/>
      <c r="I44" s="27"/>
      <c r="J44" s="15"/>
      <c r="K44" s="27"/>
      <c r="L44" s="33"/>
      <c r="M44" s="33"/>
    </row>
    <row r="45" spans="1:13">
      <c r="A45" s="2"/>
      <c r="B45" s="3"/>
      <c r="C45" s="3"/>
      <c r="D45" s="17"/>
      <c r="E45" s="26"/>
      <c r="F45" s="17"/>
      <c r="G45" s="27"/>
      <c r="H45" s="17"/>
      <c r="I45" s="27"/>
      <c r="J45" s="15"/>
      <c r="K45" s="27"/>
      <c r="L45" s="33"/>
      <c r="M45" s="33"/>
    </row>
    <row r="46" spans="1:13">
      <c r="A46" s="2"/>
      <c r="B46" s="3"/>
      <c r="C46" s="3"/>
      <c r="D46" s="17"/>
      <c r="E46" s="26"/>
      <c r="F46" s="17"/>
      <c r="G46" s="27"/>
      <c r="H46" s="17"/>
      <c r="I46" s="27"/>
      <c r="J46" s="15"/>
      <c r="K46" s="27"/>
      <c r="L46" s="33"/>
      <c r="M46" s="33"/>
    </row>
    <row r="47" spans="1:13">
      <c r="A47" s="2">
        <f t="shared" ref="A47:A48" si="5">A46+1</f>
        <v>1</v>
      </c>
      <c r="B47" s="3"/>
      <c r="C47" s="3"/>
      <c r="D47" s="17"/>
      <c r="E47" s="26">
        <f t="shared" ref="E47:E48" si="6">20*D47/27</f>
        <v>0</v>
      </c>
      <c r="F47" s="17" t="s">
        <v>5</v>
      </c>
      <c r="G47" s="27"/>
      <c r="H47" s="17" t="s">
        <v>5</v>
      </c>
      <c r="I47" s="27">
        <f t="shared" ref="I47:I48" si="7">IF(H47="-",0,IF(H47&gt;0,25*H$50/H47))</f>
        <v>0</v>
      </c>
      <c r="J47" s="15"/>
      <c r="K47" s="27"/>
      <c r="L47" s="33"/>
      <c r="M47" s="33" t="e">
        <f t="shared" ref="M47:M48" si="8">_xlfn.RANK.EQ(L47,L$2:L$49)</f>
        <v>#N/A</v>
      </c>
    </row>
    <row r="48" spans="1:13">
      <c r="A48" s="2">
        <f t="shared" si="5"/>
        <v>2</v>
      </c>
      <c r="B48" s="3"/>
      <c r="C48" s="3"/>
      <c r="D48" s="17"/>
      <c r="E48" s="26">
        <f t="shared" si="6"/>
        <v>0</v>
      </c>
      <c r="F48" s="17" t="s">
        <v>5</v>
      </c>
      <c r="G48" s="27"/>
      <c r="H48" s="17" t="s">
        <v>5</v>
      </c>
      <c r="I48" s="27">
        <f t="shared" si="7"/>
        <v>0</v>
      </c>
      <c r="J48" s="15"/>
      <c r="K48" s="27"/>
      <c r="L48" s="33"/>
      <c r="M48" s="33" t="e">
        <f t="shared" si="8"/>
        <v>#N/A</v>
      </c>
    </row>
    <row r="49" spans="1:13">
      <c r="A49" s="6"/>
      <c r="B49" s="6"/>
      <c r="C49" s="6"/>
      <c r="D49" s="7"/>
      <c r="E49" s="18"/>
      <c r="F49" s="7"/>
      <c r="G49" s="18"/>
      <c r="H49" s="7"/>
      <c r="I49" s="18"/>
      <c r="J49" s="14"/>
      <c r="K49" s="18"/>
      <c r="L49" s="30"/>
      <c r="M49" s="35"/>
    </row>
    <row r="50" spans="1:13">
      <c r="H50" s="20"/>
    </row>
  </sheetData>
  <sortState ref="A2:O11">
    <sortCondition descending="1" ref="L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="145" zoomScaleNormal="145" workbookViewId="0">
      <selection activeCell="C1" sqref="C1:D1048576"/>
    </sheetView>
  </sheetViews>
  <sheetFormatPr defaultRowHeight="15"/>
  <cols>
    <col min="1" max="1" width="4.5703125" style="1" customWidth="1"/>
    <col min="2" max="2" width="10.85546875" style="1" customWidth="1"/>
    <col min="3" max="3" width="7.42578125" style="1" customWidth="1"/>
    <col min="4" max="4" width="6.85546875" style="12" customWidth="1"/>
    <col min="5" max="5" width="7.28515625" style="13" customWidth="1"/>
    <col min="6" max="6" width="6.85546875" style="12" customWidth="1"/>
    <col min="7" max="7" width="7.28515625" style="13" customWidth="1"/>
    <col min="8" max="8" width="6.7109375" style="12" customWidth="1"/>
    <col min="9" max="9" width="7.85546875" style="13" customWidth="1"/>
    <col min="10" max="10" width="7.85546875" style="21" customWidth="1"/>
    <col min="11" max="11" width="7.85546875" style="13" customWidth="1"/>
    <col min="12" max="12" width="8.85546875" style="34" customWidth="1"/>
    <col min="13" max="13" width="9.140625" style="34"/>
    <col min="14" max="16384" width="9.140625" style="1"/>
  </cols>
  <sheetData>
    <row r="1" spans="1:13" s="2" customFormat="1" ht="34.5" customHeight="1">
      <c r="A1" s="6" t="s">
        <v>0</v>
      </c>
      <c r="B1" s="6" t="s">
        <v>11</v>
      </c>
      <c r="C1" s="6" t="s">
        <v>6</v>
      </c>
      <c r="D1" s="7" t="s">
        <v>1</v>
      </c>
      <c r="E1" s="13" t="s">
        <v>8</v>
      </c>
      <c r="F1" s="7" t="s">
        <v>7</v>
      </c>
      <c r="G1" s="13" t="s">
        <v>8</v>
      </c>
      <c r="H1" s="19" t="s">
        <v>2</v>
      </c>
      <c r="I1" s="13" t="s">
        <v>8</v>
      </c>
      <c r="J1" s="22" t="s">
        <v>10</v>
      </c>
      <c r="K1" s="13" t="s">
        <v>9</v>
      </c>
      <c r="L1" s="30" t="s">
        <v>3</v>
      </c>
      <c r="M1" s="35" t="s">
        <v>4</v>
      </c>
    </row>
    <row r="2" spans="1:13" s="9" customFormat="1" ht="30">
      <c r="A2" s="9">
        <v>1</v>
      </c>
      <c r="B2" s="9" t="s">
        <v>35</v>
      </c>
      <c r="C2" s="9" t="s">
        <v>27</v>
      </c>
      <c r="D2" s="14">
        <v>16</v>
      </c>
      <c r="E2" s="26">
        <f t="shared" ref="E2:E11" si="0">20*D2/27</f>
        <v>11.851851851851851</v>
      </c>
      <c r="F2" s="14">
        <v>8.4</v>
      </c>
      <c r="G2" s="27">
        <f t="shared" ref="G2:G11" si="1">30*F2/10</f>
        <v>25.2</v>
      </c>
      <c r="H2" s="14">
        <v>13.21</v>
      </c>
      <c r="I2" s="27">
        <f t="shared" ref="I2:I11" si="2">25*13.35/H2</f>
        <v>25.264950794852382</v>
      </c>
      <c r="J2" s="15">
        <v>17.43</v>
      </c>
      <c r="K2" s="27">
        <f t="shared" ref="K2:K11" si="3">25*14.15/J2</f>
        <v>20.295467584624213</v>
      </c>
      <c r="L2" s="31">
        <f t="shared" ref="L2:L11" si="4">SUM(E2,G2,I2,K2)</f>
        <v>82.612270231328438</v>
      </c>
      <c r="M2" s="32" t="s">
        <v>38</v>
      </c>
    </row>
    <row r="3" spans="1:13" s="9" customFormat="1">
      <c r="A3" s="9">
        <v>2</v>
      </c>
      <c r="B3" s="9" t="s">
        <v>52</v>
      </c>
      <c r="C3" s="9" t="s">
        <v>37</v>
      </c>
      <c r="D3" s="14">
        <v>10</v>
      </c>
      <c r="E3" s="26">
        <f t="shared" si="0"/>
        <v>7.4074074074074074</v>
      </c>
      <c r="F3" s="14">
        <v>8.6</v>
      </c>
      <c r="G3" s="27">
        <f t="shared" si="1"/>
        <v>25.8</v>
      </c>
      <c r="H3" s="14">
        <v>13.4</v>
      </c>
      <c r="I3" s="27">
        <f t="shared" si="2"/>
        <v>24.906716417910449</v>
      </c>
      <c r="J3" s="15">
        <v>17.59</v>
      </c>
      <c r="K3" s="27">
        <f t="shared" si="3"/>
        <v>20.11085844229676</v>
      </c>
      <c r="L3" s="31">
        <f t="shared" si="4"/>
        <v>78.224982267614621</v>
      </c>
      <c r="M3" s="32" t="s">
        <v>39</v>
      </c>
    </row>
    <row r="4" spans="1:13" s="9" customFormat="1">
      <c r="A4" s="9">
        <v>3</v>
      </c>
      <c r="B4" s="9" t="s">
        <v>20</v>
      </c>
      <c r="C4" s="9" t="s">
        <v>15</v>
      </c>
      <c r="D4" s="14">
        <v>15.5</v>
      </c>
      <c r="E4" s="26">
        <f t="shared" si="0"/>
        <v>11.481481481481481</v>
      </c>
      <c r="F4" s="14">
        <v>7.5</v>
      </c>
      <c r="G4" s="27">
        <f t="shared" si="1"/>
        <v>22.5</v>
      </c>
      <c r="H4" s="14">
        <v>13</v>
      </c>
      <c r="I4" s="27">
        <f t="shared" si="2"/>
        <v>25.673076923076923</v>
      </c>
      <c r="J4" s="15">
        <v>19.36</v>
      </c>
      <c r="K4" s="27">
        <f t="shared" si="3"/>
        <v>18.272210743801654</v>
      </c>
      <c r="L4" s="31">
        <f t="shared" si="4"/>
        <v>77.926769148360052</v>
      </c>
      <c r="M4" s="32" t="s">
        <v>39</v>
      </c>
    </row>
    <row r="5" spans="1:13" s="9" customFormat="1">
      <c r="A5" s="9">
        <v>4</v>
      </c>
      <c r="B5" s="9" t="s">
        <v>44</v>
      </c>
      <c r="C5" s="9" t="s">
        <v>37</v>
      </c>
      <c r="D5" s="14">
        <v>10.25</v>
      </c>
      <c r="E5" s="26">
        <f t="shared" si="0"/>
        <v>7.5925925925925926</v>
      </c>
      <c r="F5" s="14">
        <v>8.8000000000000007</v>
      </c>
      <c r="G5" s="27">
        <f t="shared" si="1"/>
        <v>26.4</v>
      </c>
      <c r="H5" s="14">
        <v>13.4</v>
      </c>
      <c r="I5" s="27">
        <f t="shared" si="2"/>
        <v>24.906716417910449</v>
      </c>
      <c r="J5" s="15">
        <v>20.13</v>
      </c>
      <c r="K5" s="27">
        <f t="shared" si="3"/>
        <v>17.573273720814704</v>
      </c>
      <c r="L5" s="31">
        <f t="shared" si="4"/>
        <v>76.472582731317743</v>
      </c>
      <c r="M5" s="32"/>
    </row>
    <row r="6" spans="1:13" s="9" customFormat="1">
      <c r="A6" s="9">
        <v>5</v>
      </c>
      <c r="B6" s="9" t="s">
        <v>53</v>
      </c>
      <c r="C6" s="9" t="s">
        <v>37</v>
      </c>
      <c r="D6" s="14">
        <v>7.5</v>
      </c>
      <c r="E6" s="26">
        <f t="shared" si="0"/>
        <v>5.5555555555555554</v>
      </c>
      <c r="F6" s="14">
        <v>8</v>
      </c>
      <c r="G6" s="27">
        <f t="shared" si="1"/>
        <v>24</v>
      </c>
      <c r="H6" s="14">
        <v>13.5</v>
      </c>
      <c r="I6" s="27">
        <f t="shared" si="2"/>
        <v>24.722222222222221</v>
      </c>
      <c r="J6" s="15">
        <v>16.41</v>
      </c>
      <c r="K6" s="27">
        <f t="shared" si="3"/>
        <v>21.556977452772699</v>
      </c>
      <c r="L6" s="31">
        <f t="shared" si="4"/>
        <v>75.834755230550485</v>
      </c>
      <c r="M6" s="32"/>
    </row>
    <row r="7" spans="1:13" s="9" customFormat="1">
      <c r="A7" s="9">
        <v>6</v>
      </c>
      <c r="B7" s="9" t="s">
        <v>36</v>
      </c>
      <c r="C7" s="9" t="s">
        <v>27</v>
      </c>
      <c r="D7" s="14">
        <v>13</v>
      </c>
      <c r="E7" s="26">
        <f t="shared" si="0"/>
        <v>9.6296296296296298</v>
      </c>
      <c r="F7" s="14">
        <v>7.3</v>
      </c>
      <c r="G7" s="27">
        <f t="shared" si="1"/>
        <v>21.9</v>
      </c>
      <c r="H7" s="14">
        <v>13.15</v>
      </c>
      <c r="I7" s="27">
        <f t="shared" si="2"/>
        <v>25.380228136882128</v>
      </c>
      <c r="J7" s="15">
        <v>20.420000000000002</v>
      </c>
      <c r="K7" s="27">
        <f t="shared" si="3"/>
        <v>17.323702252693437</v>
      </c>
      <c r="L7" s="31">
        <f t="shared" si="4"/>
        <v>74.233560019205186</v>
      </c>
      <c r="M7" s="32"/>
    </row>
    <row r="8" spans="1:13" s="9" customFormat="1">
      <c r="A8" s="9">
        <v>7</v>
      </c>
      <c r="B8" s="9" t="s">
        <v>34</v>
      </c>
      <c r="C8" s="10" t="s">
        <v>27</v>
      </c>
      <c r="D8" s="14">
        <v>13</v>
      </c>
      <c r="E8" s="26">
        <f t="shared" si="0"/>
        <v>9.6296296296296298</v>
      </c>
      <c r="F8" s="14">
        <v>6.8</v>
      </c>
      <c r="G8" s="27">
        <f t="shared" si="1"/>
        <v>20.399999999999999</v>
      </c>
      <c r="H8" s="14">
        <v>13.83</v>
      </c>
      <c r="I8" s="27">
        <f t="shared" si="2"/>
        <v>24.132321041214752</v>
      </c>
      <c r="J8" s="15">
        <v>23.13</v>
      </c>
      <c r="K8" s="27">
        <f t="shared" si="3"/>
        <v>15.293990488543018</v>
      </c>
      <c r="L8" s="31">
        <f t="shared" si="4"/>
        <v>69.455941159387393</v>
      </c>
      <c r="M8" s="32"/>
    </row>
    <row r="9" spans="1:13" s="11" customFormat="1">
      <c r="A9" s="9">
        <v>8</v>
      </c>
      <c r="B9" s="9" t="s">
        <v>54</v>
      </c>
      <c r="C9" s="9" t="s">
        <v>37</v>
      </c>
      <c r="D9" s="14">
        <v>8.25</v>
      </c>
      <c r="E9" s="26">
        <f t="shared" si="0"/>
        <v>6.1111111111111107</v>
      </c>
      <c r="F9" s="14">
        <v>7.5</v>
      </c>
      <c r="G9" s="27">
        <f t="shared" si="1"/>
        <v>22.5</v>
      </c>
      <c r="H9" s="14">
        <v>13.6</v>
      </c>
      <c r="I9" s="27">
        <f t="shared" si="2"/>
        <v>24.540441176470591</v>
      </c>
      <c r="J9" s="15">
        <v>25.81</v>
      </c>
      <c r="K9" s="27">
        <f t="shared" si="3"/>
        <v>13.705927934908951</v>
      </c>
      <c r="L9" s="31">
        <f t="shared" si="4"/>
        <v>66.857480222490651</v>
      </c>
      <c r="M9" s="32"/>
    </row>
    <row r="10" spans="1:13" s="11" customFormat="1">
      <c r="A10" s="9">
        <v>9</v>
      </c>
      <c r="B10" s="9" t="s">
        <v>55</v>
      </c>
      <c r="C10" s="9" t="s">
        <v>37</v>
      </c>
      <c r="D10" s="14">
        <v>5.25</v>
      </c>
      <c r="E10" s="26">
        <f t="shared" si="0"/>
        <v>3.8888888888888888</v>
      </c>
      <c r="F10" s="14">
        <v>7</v>
      </c>
      <c r="G10" s="27">
        <f t="shared" si="1"/>
        <v>21</v>
      </c>
      <c r="H10" s="14">
        <v>13</v>
      </c>
      <c r="I10" s="27">
        <f t="shared" si="2"/>
        <v>25.673076923076923</v>
      </c>
      <c r="J10" s="15">
        <v>25.1</v>
      </c>
      <c r="K10" s="27">
        <f t="shared" si="3"/>
        <v>14.093625498007967</v>
      </c>
      <c r="L10" s="31">
        <f t="shared" si="4"/>
        <v>64.655591309973772</v>
      </c>
      <c r="M10" s="32"/>
    </row>
    <row r="11" spans="1:13" s="11" customFormat="1">
      <c r="A11" s="9">
        <v>10</v>
      </c>
      <c r="B11" s="9" t="s">
        <v>21</v>
      </c>
      <c r="C11" s="9" t="s">
        <v>15</v>
      </c>
      <c r="D11" s="14">
        <v>8</v>
      </c>
      <c r="E11" s="26">
        <f t="shared" si="0"/>
        <v>5.9259259259259256</v>
      </c>
      <c r="F11" s="14">
        <v>5</v>
      </c>
      <c r="G11" s="27">
        <f t="shared" si="1"/>
        <v>15</v>
      </c>
      <c r="H11" s="14">
        <v>13.1</v>
      </c>
      <c r="I11" s="27">
        <f t="shared" si="2"/>
        <v>25.477099236641223</v>
      </c>
      <c r="J11" s="15">
        <v>22.03</v>
      </c>
      <c r="K11" s="27">
        <f t="shared" si="3"/>
        <v>16.057648660916932</v>
      </c>
      <c r="L11" s="31">
        <f t="shared" si="4"/>
        <v>62.460673823484079</v>
      </c>
      <c r="M11" s="32"/>
    </row>
    <row r="12" spans="1:13" s="11" customFormat="1">
      <c r="A12" s="9"/>
      <c r="B12" s="9"/>
      <c r="C12" s="9"/>
      <c r="D12" s="14"/>
      <c r="E12" s="26"/>
      <c r="F12" s="14"/>
      <c r="G12" s="27"/>
      <c r="H12" s="14"/>
      <c r="I12" s="27"/>
      <c r="J12" s="25"/>
      <c r="K12" s="27"/>
      <c r="L12" s="31"/>
      <c r="M12" s="32"/>
    </row>
    <row r="13" spans="1:13" s="11" customFormat="1">
      <c r="A13" s="9"/>
      <c r="B13" s="9"/>
      <c r="C13" s="9"/>
      <c r="D13" s="14"/>
      <c r="E13" s="26"/>
      <c r="F13" s="14"/>
      <c r="G13" s="27"/>
      <c r="H13" s="14"/>
      <c r="I13" s="27"/>
      <c r="J13" s="15"/>
      <c r="K13" s="27"/>
      <c r="L13" s="31"/>
      <c r="M13" s="32"/>
    </row>
    <row r="14" spans="1:13" s="11" customFormat="1">
      <c r="A14" s="9"/>
      <c r="B14" s="9"/>
      <c r="C14" s="9"/>
      <c r="D14" s="14"/>
      <c r="E14" s="26"/>
      <c r="F14" s="14"/>
      <c r="G14" s="27"/>
      <c r="H14" s="14"/>
      <c r="I14" s="27"/>
      <c r="J14" s="15"/>
      <c r="K14" s="27"/>
      <c r="L14" s="31"/>
      <c r="M14" s="32"/>
    </row>
    <row r="15" spans="1:13" s="11" customFormat="1">
      <c r="A15" s="9"/>
      <c r="B15" s="9"/>
      <c r="C15" s="9"/>
      <c r="D15" s="14"/>
      <c r="E15" s="26"/>
      <c r="F15" s="14"/>
      <c r="G15" s="27"/>
      <c r="H15" s="14"/>
      <c r="I15" s="27"/>
      <c r="J15" s="15"/>
      <c r="K15" s="27"/>
      <c r="L15" s="31"/>
      <c r="M15" s="32"/>
    </row>
    <row r="16" spans="1:13" s="11" customFormat="1">
      <c r="A16" s="9"/>
      <c r="B16" s="9"/>
      <c r="C16" s="9"/>
      <c r="D16" s="14"/>
      <c r="E16" s="26"/>
      <c r="F16" s="14"/>
      <c r="G16" s="27"/>
      <c r="H16" s="14"/>
      <c r="I16" s="27"/>
      <c r="J16" s="15"/>
      <c r="K16" s="27"/>
      <c r="L16" s="31"/>
      <c r="M16" s="32"/>
    </row>
    <row r="17" spans="1:13" s="5" customFormat="1">
      <c r="A17" s="4"/>
      <c r="B17" s="9"/>
      <c r="C17" s="9"/>
      <c r="D17" s="14"/>
      <c r="E17" s="26"/>
      <c r="F17" s="8"/>
      <c r="G17" s="27"/>
      <c r="H17" s="8"/>
      <c r="I17" s="27"/>
      <c r="J17" s="15"/>
      <c r="K17" s="27"/>
      <c r="L17" s="31"/>
      <c r="M17" s="32"/>
    </row>
    <row r="18" spans="1:13" s="5" customFormat="1">
      <c r="A18" s="4"/>
      <c r="B18" s="9"/>
      <c r="C18" s="9"/>
      <c r="D18" s="14"/>
      <c r="E18" s="26"/>
      <c r="F18" s="8"/>
      <c r="G18" s="27"/>
      <c r="H18" s="8"/>
      <c r="I18" s="27"/>
      <c r="J18" s="15"/>
      <c r="K18" s="27"/>
      <c r="L18" s="31"/>
      <c r="M18" s="32"/>
    </row>
    <row r="19" spans="1:13" s="5" customFormat="1">
      <c r="A19" s="4"/>
      <c r="B19" s="9"/>
      <c r="C19" s="9"/>
      <c r="D19" s="14"/>
      <c r="E19" s="26"/>
      <c r="F19" s="8"/>
      <c r="G19" s="27"/>
      <c r="H19" s="8"/>
      <c r="I19" s="27"/>
      <c r="J19" s="15"/>
      <c r="K19" s="27"/>
      <c r="L19" s="31"/>
      <c r="M19" s="32"/>
    </row>
    <row r="20" spans="1:13" s="5" customFormat="1">
      <c r="A20" s="4"/>
      <c r="B20" s="9"/>
      <c r="C20" s="9"/>
      <c r="D20" s="14"/>
      <c r="E20" s="26"/>
      <c r="F20" s="8"/>
      <c r="G20" s="27"/>
      <c r="H20" s="8"/>
      <c r="I20" s="27"/>
      <c r="J20" s="15"/>
      <c r="K20" s="27"/>
      <c r="L20" s="31"/>
      <c r="M20" s="32"/>
    </row>
    <row r="21" spans="1:13" s="5" customFormat="1">
      <c r="A21" s="4"/>
      <c r="B21" s="9"/>
      <c r="C21" s="9"/>
      <c r="D21" s="14"/>
      <c r="E21" s="26"/>
      <c r="F21" s="8"/>
      <c r="G21" s="27"/>
      <c r="H21" s="8"/>
      <c r="I21" s="27"/>
      <c r="J21" s="15"/>
      <c r="K21" s="27"/>
      <c r="L21" s="31"/>
      <c r="M21" s="32"/>
    </row>
    <row r="22" spans="1:13" s="5" customFormat="1">
      <c r="A22" s="4"/>
      <c r="B22" s="4"/>
      <c r="C22" s="4"/>
      <c r="D22" s="8"/>
      <c r="E22" s="26"/>
      <c r="F22" s="8"/>
      <c r="G22" s="27"/>
      <c r="H22" s="8"/>
      <c r="I22" s="27"/>
      <c r="J22" s="15"/>
      <c r="K22" s="27"/>
      <c r="L22" s="31"/>
      <c r="M22" s="32"/>
    </row>
    <row r="23" spans="1:13" s="5" customFormat="1">
      <c r="A23" s="4"/>
      <c r="B23" s="4"/>
      <c r="C23" s="4"/>
      <c r="D23" s="8"/>
      <c r="E23" s="26"/>
      <c r="F23" s="8"/>
      <c r="G23" s="27"/>
      <c r="H23" s="8"/>
      <c r="I23" s="27"/>
      <c r="J23" s="15"/>
      <c r="K23" s="27"/>
      <c r="L23" s="31"/>
      <c r="M23" s="32"/>
    </row>
    <row r="24" spans="1:13" s="5" customFormat="1">
      <c r="A24" s="4"/>
      <c r="B24" s="4"/>
      <c r="C24" s="4"/>
      <c r="D24" s="8"/>
      <c r="E24" s="26"/>
      <c r="F24" s="8"/>
      <c r="G24" s="27"/>
      <c r="H24" s="8"/>
      <c r="I24" s="27"/>
      <c r="J24" s="15"/>
      <c r="K24" s="27"/>
      <c r="L24" s="31"/>
      <c r="M24" s="32"/>
    </row>
    <row r="25" spans="1:13" s="5" customFormat="1">
      <c r="A25" s="4"/>
      <c r="B25" s="4"/>
      <c r="C25" s="4"/>
      <c r="D25" s="8"/>
      <c r="E25" s="26"/>
      <c r="F25" s="8"/>
      <c r="G25" s="27"/>
      <c r="H25" s="8"/>
      <c r="I25" s="27"/>
      <c r="J25" s="15"/>
      <c r="K25" s="27"/>
      <c r="L25" s="31"/>
      <c r="M25" s="32"/>
    </row>
    <row r="26" spans="1:13" s="5" customFormat="1">
      <c r="A26" s="4"/>
      <c r="B26" s="4"/>
      <c r="C26" s="4"/>
      <c r="D26" s="8"/>
      <c r="E26" s="26"/>
      <c r="F26" s="8"/>
      <c r="G26" s="27"/>
      <c r="H26" s="8"/>
      <c r="I26" s="27"/>
      <c r="J26" s="15"/>
      <c r="K26" s="27"/>
      <c r="L26" s="31"/>
      <c r="M26" s="32"/>
    </row>
    <row r="27" spans="1:13" s="5" customFormat="1">
      <c r="A27" s="4"/>
      <c r="B27" s="4"/>
      <c r="C27" s="4"/>
      <c r="D27" s="8"/>
      <c r="E27" s="26"/>
      <c r="F27" s="8"/>
      <c r="G27" s="27"/>
      <c r="H27" s="8"/>
      <c r="I27" s="27"/>
      <c r="J27" s="15"/>
      <c r="K27" s="27"/>
      <c r="L27" s="31"/>
      <c r="M27" s="32"/>
    </row>
    <row r="28" spans="1:13" s="5" customFormat="1">
      <c r="A28" s="4"/>
      <c r="B28" s="4"/>
      <c r="C28" s="4"/>
      <c r="D28" s="8"/>
      <c r="E28" s="26"/>
      <c r="F28" s="8"/>
      <c r="G28" s="27"/>
      <c r="H28" s="8"/>
      <c r="I28" s="27"/>
      <c r="J28" s="15"/>
      <c r="K28" s="27"/>
      <c r="L28" s="31"/>
      <c r="M28" s="32"/>
    </row>
    <row r="29" spans="1:13" s="5" customFormat="1">
      <c r="A29" s="4"/>
      <c r="B29" s="4"/>
      <c r="C29" s="4"/>
      <c r="D29" s="8"/>
      <c r="E29" s="26"/>
      <c r="F29" s="8"/>
      <c r="G29" s="27"/>
      <c r="H29" s="8"/>
      <c r="I29" s="27"/>
      <c r="J29" s="15"/>
      <c r="K29" s="27"/>
      <c r="L29" s="31"/>
      <c r="M29" s="32"/>
    </row>
    <row r="30" spans="1:13" s="5" customFormat="1">
      <c r="A30" s="4"/>
      <c r="B30" s="4"/>
      <c r="C30" s="4"/>
      <c r="D30" s="8"/>
      <c r="E30" s="26"/>
      <c r="F30" s="8"/>
      <c r="G30" s="27"/>
      <c r="H30" s="8"/>
      <c r="I30" s="27"/>
      <c r="J30" s="15"/>
      <c r="K30" s="27"/>
      <c r="L30" s="31"/>
      <c r="M30" s="32"/>
    </row>
    <row r="31" spans="1:13" s="5" customFormat="1">
      <c r="A31" s="4"/>
      <c r="B31" s="4"/>
      <c r="C31" s="4"/>
      <c r="D31" s="8"/>
      <c r="E31" s="26"/>
      <c r="F31" s="8"/>
      <c r="G31" s="27"/>
      <c r="H31" s="8"/>
      <c r="I31" s="27"/>
      <c r="J31" s="15"/>
      <c r="K31" s="27"/>
      <c r="L31" s="32"/>
      <c r="M31" s="32"/>
    </row>
    <row r="32" spans="1:13" s="5" customFormat="1">
      <c r="A32" s="4"/>
      <c r="B32" s="4"/>
      <c r="C32" s="4"/>
      <c r="D32" s="8"/>
      <c r="E32" s="26"/>
      <c r="F32" s="8"/>
      <c r="G32" s="27"/>
      <c r="H32" s="8"/>
      <c r="I32" s="27"/>
      <c r="J32" s="15"/>
      <c r="K32" s="27"/>
      <c r="L32" s="32"/>
      <c r="M32" s="32"/>
    </row>
    <row r="33" spans="1:13" s="5" customFormat="1">
      <c r="A33" s="4"/>
      <c r="B33" s="4"/>
      <c r="C33" s="4"/>
      <c r="D33" s="8"/>
      <c r="E33" s="26"/>
      <c r="F33" s="8"/>
      <c r="G33" s="27"/>
      <c r="H33" s="8"/>
      <c r="I33" s="27"/>
      <c r="J33" s="15"/>
      <c r="K33" s="27"/>
      <c r="L33" s="32"/>
      <c r="M33" s="32"/>
    </row>
    <row r="34" spans="1:13" s="5" customFormat="1">
      <c r="A34" s="4"/>
      <c r="B34" s="4"/>
      <c r="C34" s="4"/>
      <c r="D34" s="8"/>
      <c r="E34" s="26"/>
      <c r="F34" s="8"/>
      <c r="G34" s="27"/>
      <c r="H34" s="8"/>
      <c r="I34" s="27"/>
      <c r="J34" s="15"/>
      <c r="K34" s="27"/>
      <c r="L34" s="32"/>
      <c r="M34" s="32"/>
    </row>
    <row r="35" spans="1:13" s="5" customFormat="1">
      <c r="A35" s="4"/>
      <c r="B35" s="4"/>
      <c r="C35" s="4"/>
      <c r="D35" s="8"/>
      <c r="E35" s="26"/>
      <c r="F35" s="8"/>
      <c r="G35" s="27"/>
      <c r="H35" s="8"/>
      <c r="I35" s="27"/>
      <c r="J35" s="15"/>
      <c r="K35" s="27"/>
      <c r="L35" s="32"/>
      <c r="M35" s="32"/>
    </row>
    <row r="36" spans="1:13" s="5" customFormat="1">
      <c r="A36" s="4"/>
      <c r="B36" s="4"/>
      <c r="C36" s="4"/>
      <c r="D36" s="8"/>
      <c r="E36" s="26"/>
      <c r="F36" s="8"/>
      <c r="G36" s="27"/>
      <c r="H36" s="8"/>
      <c r="I36" s="27"/>
      <c r="J36" s="15"/>
      <c r="K36" s="27"/>
      <c r="L36" s="32"/>
      <c r="M36" s="32"/>
    </row>
    <row r="37" spans="1:13" s="5" customFormat="1">
      <c r="A37" s="4"/>
      <c r="B37" s="4"/>
      <c r="C37" s="4"/>
      <c r="D37" s="8"/>
      <c r="E37" s="26"/>
      <c r="F37" s="8"/>
      <c r="G37" s="27"/>
      <c r="H37" s="8"/>
      <c r="I37" s="27"/>
      <c r="J37" s="15"/>
      <c r="K37" s="27"/>
      <c r="L37" s="32"/>
      <c r="M37" s="32"/>
    </row>
    <row r="38" spans="1:13" s="5" customFormat="1">
      <c r="A38" s="4"/>
      <c r="B38" s="4"/>
      <c r="C38" s="4"/>
      <c r="D38" s="8"/>
      <c r="E38" s="26"/>
      <c r="F38" s="8"/>
      <c r="G38" s="27"/>
      <c r="H38" s="8"/>
      <c r="I38" s="27"/>
      <c r="J38" s="15"/>
      <c r="K38" s="27"/>
      <c r="L38" s="32"/>
      <c r="M38" s="32"/>
    </row>
    <row r="39" spans="1:13" s="5" customFormat="1">
      <c r="A39" s="4"/>
      <c r="B39" s="4"/>
      <c r="C39" s="4"/>
      <c r="D39" s="8"/>
      <c r="E39" s="26"/>
      <c r="F39" s="8"/>
      <c r="G39" s="27"/>
      <c r="H39" s="8"/>
      <c r="I39" s="27"/>
      <c r="J39" s="15"/>
      <c r="K39" s="27"/>
      <c r="L39" s="32"/>
      <c r="M39" s="32"/>
    </row>
    <row r="40" spans="1:13" s="5" customFormat="1">
      <c r="A40" s="4"/>
      <c r="B40" s="4"/>
      <c r="C40" s="4"/>
      <c r="D40" s="8"/>
      <c r="E40" s="26"/>
      <c r="F40" s="8"/>
      <c r="G40" s="27"/>
      <c r="H40" s="8"/>
      <c r="I40" s="27"/>
      <c r="J40" s="15"/>
      <c r="K40" s="27"/>
      <c r="L40" s="32"/>
      <c r="M40" s="32"/>
    </row>
    <row r="41" spans="1:13">
      <c r="A41" s="2"/>
      <c r="B41" s="3"/>
      <c r="C41" s="3"/>
      <c r="D41" s="17"/>
      <c r="E41" s="26"/>
      <c r="F41" s="17"/>
      <c r="G41" s="27"/>
      <c r="H41" s="17"/>
      <c r="I41" s="27"/>
      <c r="J41" s="15"/>
      <c r="K41" s="27"/>
      <c r="L41" s="33"/>
      <c r="M41" s="33"/>
    </row>
    <row r="42" spans="1:13">
      <c r="A42" s="2"/>
      <c r="B42" s="3"/>
      <c r="C42" s="3"/>
      <c r="D42" s="17"/>
      <c r="E42" s="26"/>
      <c r="F42" s="17"/>
      <c r="G42" s="27"/>
      <c r="H42" s="17"/>
      <c r="I42" s="27"/>
      <c r="J42" s="15"/>
      <c r="K42" s="27"/>
      <c r="L42" s="33"/>
      <c r="M42" s="33"/>
    </row>
    <row r="43" spans="1:13">
      <c r="A43" s="2"/>
      <c r="B43" s="3"/>
      <c r="C43" s="3"/>
      <c r="D43" s="17"/>
      <c r="E43" s="26"/>
      <c r="F43" s="17"/>
      <c r="G43" s="27"/>
      <c r="H43" s="17"/>
      <c r="I43" s="27"/>
      <c r="J43" s="15"/>
      <c r="K43" s="27"/>
      <c r="L43" s="33"/>
      <c r="M43" s="33"/>
    </row>
    <row r="44" spans="1:13">
      <c r="A44" s="2"/>
      <c r="B44" s="3"/>
      <c r="C44" s="3"/>
      <c r="D44" s="17"/>
      <c r="E44" s="26"/>
      <c r="F44" s="17"/>
      <c r="G44" s="27"/>
      <c r="H44" s="17"/>
      <c r="I44" s="27"/>
      <c r="J44" s="15"/>
      <c r="K44" s="27"/>
      <c r="L44" s="33"/>
      <c r="M44" s="33"/>
    </row>
    <row r="45" spans="1:13">
      <c r="A45" s="2"/>
      <c r="B45" s="3"/>
      <c r="C45" s="3"/>
      <c r="D45" s="17"/>
      <c r="E45" s="26"/>
      <c r="F45" s="17"/>
      <c r="G45" s="27"/>
      <c r="H45" s="17"/>
      <c r="I45" s="27"/>
      <c r="J45" s="15"/>
      <c r="K45" s="27"/>
      <c r="L45" s="33"/>
      <c r="M45" s="33"/>
    </row>
    <row r="46" spans="1:13">
      <c r="A46" s="2">
        <f t="shared" ref="A46:A49" si="5">A45+1</f>
        <v>1</v>
      </c>
      <c r="B46" s="3"/>
      <c r="C46" s="3"/>
      <c r="D46" s="17"/>
      <c r="E46" s="26">
        <f t="shared" ref="E46:E49" si="6">20*D46/27</f>
        <v>0</v>
      </c>
      <c r="F46" s="17" t="s">
        <v>5</v>
      </c>
      <c r="G46" s="27"/>
      <c r="H46" s="17" t="s">
        <v>5</v>
      </c>
      <c r="I46" s="27">
        <f t="shared" ref="I46:I49" si="7">IF(H46="-",0,IF(H46&gt;0,25*H$51/H46))</f>
        <v>0</v>
      </c>
      <c r="J46" s="15"/>
      <c r="K46" s="27"/>
      <c r="L46" s="33"/>
      <c r="M46" s="33" t="e">
        <f t="shared" ref="M46:M49" si="8">_xlfn.RANK.EQ(L46,L$2:L$50)</f>
        <v>#N/A</v>
      </c>
    </row>
    <row r="47" spans="1:13">
      <c r="A47" s="2">
        <f t="shared" si="5"/>
        <v>2</v>
      </c>
      <c r="B47" s="3"/>
      <c r="C47" s="3"/>
      <c r="D47" s="17"/>
      <c r="E47" s="26">
        <f t="shared" si="6"/>
        <v>0</v>
      </c>
      <c r="F47" s="17" t="s">
        <v>5</v>
      </c>
      <c r="G47" s="27"/>
      <c r="H47" s="17" t="s">
        <v>5</v>
      </c>
      <c r="I47" s="27">
        <f t="shared" si="7"/>
        <v>0</v>
      </c>
      <c r="J47" s="15"/>
      <c r="K47" s="27"/>
      <c r="L47" s="33"/>
      <c r="M47" s="33" t="e">
        <f t="shared" si="8"/>
        <v>#N/A</v>
      </c>
    </row>
    <row r="48" spans="1:13">
      <c r="A48" s="2">
        <f t="shared" si="5"/>
        <v>3</v>
      </c>
      <c r="B48" s="3"/>
      <c r="C48" s="3"/>
      <c r="D48" s="17"/>
      <c r="E48" s="26">
        <f t="shared" si="6"/>
        <v>0</v>
      </c>
      <c r="F48" s="17" t="s">
        <v>5</v>
      </c>
      <c r="G48" s="27"/>
      <c r="H48" s="17" t="s">
        <v>5</v>
      </c>
      <c r="I48" s="27">
        <f t="shared" si="7"/>
        <v>0</v>
      </c>
      <c r="J48" s="15"/>
      <c r="K48" s="27"/>
      <c r="L48" s="33"/>
      <c r="M48" s="33" t="e">
        <f t="shared" si="8"/>
        <v>#N/A</v>
      </c>
    </row>
    <row r="49" spans="1:13">
      <c r="A49" s="2">
        <f t="shared" si="5"/>
        <v>4</v>
      </c>
      <c r="B49" s="3"/>
      <c r="C49" s="3"/>
      <c r="D49" s="17"/>
      <c r="E49" s="26">
        <f t="shared" si="6"/>
        <v>0</v>
      </c>
      <c r="F49" s="17" t="s">
        <v>5</v>
      </c>
      <c r="G49" s="27"/>
      <c r="H49" s="17" t="s">
        <v>5</v>
      </c>
      <c r="I49" s="27">
        <f t="shared" si="7"/>
        <v>0</v>
      </c>
      <c r="J49" s="15"/>
      <c r="K49" s="27"/>
      <c r="L49" s="33"/>
      <c r="M49" s="33" t="e">
        <f t="shared" si="8"/>
        <v>#N/A</v>
      </c>
    </row>
    <row r="50" spans="1:13">
      <c r="A50" s="6"/>
      <c r="B50" s="6"/>
      <c r="C50" s="6"/>
      <c r="D50" s="7"/>
      <c r="E50" s="18"/>
      <c r="F50" s="7"/>
      <c r="G50" s="18"/>
      <c r="H50" s="7"/>
      <c r="I50" s="18"/>
      <c r="J50" s="14"/>
      <c r="K50" s="18"/>
      <c r="L50" s="30"/>
      <c r="M50" s="35"/>
    </row>
    <row r="51" spans="1:13">
      <c r="H51" s="20"/>
    </row>
  </sheetData>
  <sortState ref="A2:O11">
    <sortCondition descending="1" ref="L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Дев. 5 класс</vt:lpstr>
      <vt:lpstr>Юноши. 5 класс </vt:lpstr>
      <vt:lpstr>Дев. 6 класс</vt:lpstr>
      <vt:lpstr>Юноши. 6 класс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А. Осетров</dc:creator>
  <cp:lastModifiedBy>Методист ИКТ</cp:lastModifiedBy>
  <dcterms:created xsi:type="dcterms:W3CDTF">2015-10-26T13:34:27Z</dcterms:created>
  <dcterms:modified xsi:type="dcterms:W3CDTF">2021-11-30T11:14:07Z</dcterms:modified>
</cp:coreProperties>
</file>