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105" activeTab="3"/>
  </bookViews>
  <sheets>
    <sheet name="Юн 7-8 кл" sheetId="1" r:id="rId1"/>
    <sheet name="Дев 7-8 кл" sheetId="2" r:id="rId2"/>
    <sheet name="Юн 9-11 кл" sheetId="3" r:id="rId3"/>
    <sheet name="Дев 9-11 кл" sheetId="4" r:id="rId4"/>
  </sheets>
  <calcPr calcId="114210"/>
</workbook>
</file>

<file path=xl/calcChain.xml><?xml version="1.0" encoding="utf-8"?>
<calcChain xmlns="http://schemas.openxmlformats.org/spreadsheetml/2006/main">
  <c r="M6" i="4"/>
  <c r="M2"/>
  <c r="M5"/>
  <c r="M7"/>
  <c r="M4"/>
  <c r="M3"/>
  <c r="K6"/>
  <c r="K3"/>
  <c r="K5"/>
  <c r="K7"/>
  <c r="K4"/>
  <c r="K2"/>
  <c r="M5" i="3"/>
  <c r="M4"/>
  <c r="M3"/>
  <c r="M6"/>
  <c r="M2"/>
  <c r="K5"/>
  <c r="K4"/>
  <c r="K3"/>
  <c r="K6"/>
  <c r="K2"/>
  <c r="M4" i="1"/>
  <c r="M3"/>
  <c r="M6"/>
  <c r="M5"/>
  <c r="M2"/>
  <c r="K4"/>
  <c r="K3"/>
  <c r="G3"/>
  <c r="I3"/>
  <c r="N3"/>
  <c r="K6"/>
  <c r="K5"/>
  <c r="K2"/>
  <c r="M10" i="2"/>
  <c r="M9"/>
  <c r="M8"/>
  <c r="M4"/>
  <c r="M6"/>
  <c r="M5"/>
  <c r="M2"/>
  <c r="M7"/>
  <c r="M11"/>
  <c r="M3"/>
  <c r="K10"/>
  <c r="K9"/>
  <c r="K3"/>
  <c r="K8"/>
  <c r="K4"/>
  <c r="K6"/>
  <c r="K5"/>
  <c r="K7"/>
  <c r="K11"/>
  <c r="K2"/>
  <c r="L52" i="4"/>
  <c r="J52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G41"/>
  <c r="I41"/>
  <c r="N41"/>
  <c r="M40"/>
  <c r="K40"/>
  <c r="M39"/>
  <c r="K39"/>
  <c r="M38"/>
  <c r="K38"/>
  <c r="M37"/>
  <c r="K37"/>
  <c r="G37"/>
  <c r="I37"/>
  <c r="N37"/>
  <c r="M36"/>
  <c r="K36"/>
  <c r="M35"/>
  <c r="K35"/>
  <c r="M34"/>
  <c r="K34"/>
  <c r="L52" i="2"/>
  <c r="I7" i="4"/>
  <c r="G7"/>
  <c r="N7"/>
  <c r="I5"/>
  <c r="I2"/>
  <c r="I3"/>
  <c r="I6"/>
  <c r="I4"/>
  <c r="I3" i="3"/>
  <c r="I4"/>
  <c r="G4"/>
  <c r="N4"/>
  <c r="I5"/>
  <c r="I2"/>
  <c r="I6"/>
  <c r="I7" i="2"/>
  <c r="G7"/>
  <c r="N7"/>
  <c r="I2"/>
  <c r="G2"/>
  <c r="N2"/>
  <c r="I5"/>
  <c r="I6"/>
  <c r="I4"/>
  <c r="G4"/>
  <c r="N4"/>
  <c r="I8"/>
  <c r="G8"/>
  <c r="N8"/>
  <c r="I3"/>
  <c r="I9"/>
  <c r="I10"/>
  <c r="G10"/>
  <c r="N10"/>
  <c r="I11"/>
  <c r="I4" i="1"/>
  <c r="I6"/>
  <c r="I5"/>
  <c r="I2"/>
  <c r="G5" i="4"/>
  <c r="N5"/>
  <c r="G2"/>
  <c r="G3"/>
  <c r="G6"/>
  <c r="G4"/>
  <c r="N4"/>
  <c r="G3" i="3"/>
  <c r="N3"/>
  <c r="G5"/>
  <c r="G2"/>
  <c r="N2"/>
  <c r="G6"/>
  <c r="N6"/>
  <c r="G5" i="2"/>
  <c r="N5"/>
  <c r="G6"/>
  <c r="G3"/>
  <c r="G9"/>
  <c r="N9"/>
  <c r="G11"/>
  <c r="N11"/>
  <c r="G4" i="1"/>
  <c r="N4"/>
  <c r="G6"/>
  <c r="G5"/>
  <c r="G2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J51" i="3"/>
  <c r="L52" i="1"/>
  <c r="G10" i="4"/>
  <c r="G11"/>
  <c r="I11"/>
  <c r="N11"/>
  <c r="G12"/>
  <c r="G13"/>
  <c r="G14"/>
  <c r="I14"/>
  <c r="N14"/>
  <c r="G15"/>
  <c r="I15"/>
  <c r="N15"/>
  <c r="G16"/>
  <c r="G17"/>
  <c r="I17"/>
  <c r="N17"/>
  <c r="G18"/>
  <c r="I18"/>
  <c r="N18"/>
  <c r="G19"/>
  <c r="I19"/>
  <c r="N19"/>
  <c r="G20"/>
  <c r="G21"/>
  <c r="G22"/>
  <c r="I22"/>
  <c r="N22"/>
  <c r="G23"/>
  <c r="G24"/>
  <c r="G25"/>
  <c r="G26"/>
  <c r="I26"/>
  <c r="N26"/>
  <c r="G27"/>
  <c r="G28"/>
  <c r="I28"/>
  <c r="N28"/>
  <c r="G29"/>
  <c r="G30"/>
  <c r="G31"/>
  <c r="I31"/>
  <c r="N31"/>
  <c r="G32"/>
  <c r="I32"/>
  <c r="N32"/>
  <c r="G33"/>
  <c r="G34"/>
  <c r="G35"/>
  <c r="I35"/>
  <c r="N35"/>
  <c r="G36"/>
  <c r="G38"/>
  <c r="G39"/>
  <c r="I39"/>
  <c r="N39"/>
  <c r="G40"/>
  <c r="G42"/>
  <c r="G33" i="3"/>
  <c r="I33"/>
  <c r="K33"/>
  <c r="M33"/>
  <c r="N33"/>
  <c r="G34"/>
  <c r="G35"/>
  <c r="G36"/>
  <c r="G37"/>
  <c r="G38"/>
  <c r="I38"/>
  <c r="K38"/>
  <c r="M38"/>
  <c r="N38"/>
  <c r="G39"/>
  <c r="G40"/>
  <c r="G41"/>
  <c r="I41"/>
  <c r="K41"/>
  <c r="M41"/>
  <c r="N41"/>
  <c r="G42"/>
  <c r="G43"/>
  <c r="G44"/>
  <c r="G45"/>
  <c r="I45"/>
  <c r="K45"/>
  <c r="M45"/>
  <c r="N45"/>
  <c r="G46"/>
  <c r="I46"/>
  <c r="K46"/>
  <c r="M46"/>
  <c r="N46"/>
  <c r="G47"/>
  <c r="G48"/>
  <c r="G49"/>
  <c r="I49"/>
  <c r="K49"/>
  <c r="M49"/>
  <c r="N49"/>
  <c r="G42" i="2"/>
  <c r="I42"/>
  <c r="N42"/>
  <c r="G43"/>
  <c r="I43"/>
  <c r="N43"/>
  <c r="G44"/>
  <c r="I44"/>
  <c r="N44"/>
  <c r="G45"/>
  <c r="G46"/>
  <c r="G47"/>
  <c r="G48"/>
  <c r="I48"/>
  <c r="N48"/>
  <c r="G49"/>
  <c r="G50"/>
  <c r="N37" i="1"/>
  <c r="N45"/>
  <c r="N32"/>
  <c r="N35"/>
  <c r="N38"/>
  <c r="N40"/>
  <c r="N43"/>
  <c r="N46"/>
  <c r="N48"/>
  <c r="N49"/>
  <c r="N41"/>
  <c r="N33"/>
  <c r="I49" i="2"/>
  <c r="N49"/>
  <c r="I47"/>
  <c r="N47"/>
  <c r="I45"/>
  <c r="N45"/>
  <c r="I50"/>
  <c r="N50"/>
  <c r="I46"/>
  <c r="N46"/>
  <c r="B42"/>
  <c r="B43"/>
  <c r="B44"/>
  <c r="B45"/>
  <c r="B46"/>
  <c r="B47"/>
  <c r="B48"/>
  <c r="B49"/>
  <c r="B50"/>
  <c r="L51" i="3"/>
  <c r="M48"/>
  <c r="K48"/>
  <c r="I48"/>
  <c r="M47"/>
  <c r="I47"/>
  <c r="K47"/>
  <c r="N47"/>
  <c r="M44"/>
  <c r="K44"/>
  <c r="I44"/>
  <c r="M43"/>
  <c r="K43"/>
  <c r="I43"/>
  <c r="M42"/>
  <c r="K42"/>
  <c r="I42"/>
  <c r="N42"/>
  <c r="M40"/>
  <c r="I40"/>
  <c r="K40"/>
  <c r="N40"/>
  <c r="M39"/>
  <c r="K39"/>
  <c r="I39"/>
  <c r="N39"/>
  <c r="M37"/>
  <c r="K37"/>
  <c r="I37"/>
  <c r="M36"/>
  <c r="I36"/>
  <c r="K36"/>
  <c r="N36"/>
  <c r="M35"/>
  <c r="K35"/>
  <c r="I35"/>
  <c r="N35"/>
  <c r="M34"/>
  <c r="K34"/>
  <c r="I34"/>
  <c r="B33"/>
  <c r="B34"/>
  <c r="B35"/>
  <c r="B36"/>
  <c r="B37"/>
  <c r="B38"/>
  <c r="B39"/>
  <c r="B40"/>
  <c r="B41"/>
  <c r="B42"/>
  <c r="B43"/>
  <c r="B44"/>
  <c r="B45"/>
  <c r="B46"/>
  <c r="B47"/>
  <c r="B48"/>
  <c r="B49"/>
  <c r="N8" i="4"/>
  <c r="I10"/>
  <c r="I12"/>
  <c r="I13"/>
  <c r="I16"/>
  <c r="I20"/>
  <c r="I21"/>
  <c r="I23"/>
  <c r="I24"/>
  <c r="N24"/>
  <c r="I25"/>
  <c r="I27"/>
  <c r="N27"/>
  <c r="I29"/>
  <c r="I30"/>
  <c r="I33"/>
  <c r="I34"/>
  <c r="I36"/>
  <c r="I38"/>
  <c r="I40"/>
  <c r="I42"/>
  <c r="N29"/>
  <c r="N39" i="1"/>
  <c r="N47"/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N9"/>
  <c r="N34" i="1"/>
  <c r="N36"/>
  <c r="N42"/>
  <c r="N44"/>
  <c r="N50"/>
  <c r="N5"/>
  <c r="N2"/>
  <c r="N3" i="2"/>
  <c r="N43" i="3"/>
  <c r="N48"/>
  <c r="N44"/>
  <c r="N34"/>
  <c r="N37"/>
  <c r="N6" i="1"/>
  <c r="N6" i="2"/>
  <c r="N42" i="4"/>
  <c r="N5" i="3"/>
  <c r="N23" i="4"/>
  <c r="N20"/>
  <c r="N30"/>
  <c r="N38"/>
  <c r="N40"/>
  <c r="N36"/>
  <c r="N12"/>
  <c r="N34"/>
  <c r="N10"/>
  <c r="N16"/>
  <c r="N33"/>
  <c r="N25"/>
  <c r="N21"/>
  <c r="N13"/>
  <c r="N6"/>
  <c r="N3"/>
  <c r="N2"/>
  <c r="B3" i="1"/>
  <c r="B4"/>
  <c r="B5"/>
  <c r="B6"/>
  <c r="O19" i="4"/>
  <c r="O36" i="3"/>
  <c r="O47" i="2"/>
  <c r="O15" i="4"/>
  <c r="O38"/>
  <c r="O43" i="2"/>
  <c r="O38" i="1"/>
  <c r="O24" i="4"/>
  <c r="O43" i="3"/>
  <c r="O42" i="1"/>
  <c r="O46"/>
  <c r="O26" i="4"/>
  <c r="O23"/>
  <c r="O34"/>
  <c r="O40"/>
  <c r="O48" i="3"/>
  <c r="O37" i="4"/>
  <c r="O27"/>
  <c r="O33" i="3"/>
  <c r="O37"/>
  <c r="O45"/>
  <c r="O33" i="4"/>
  <c r="O34" i="1"/>
  <c r="O16" i="4"/>
  <c r="O44" i="1"/>
  <c r="O21" i="4"/>
  <c r="O29"/>
  <c r="O35"/>
  <c r="O47" i="1"/>
  <c r="O50"/>
  <c r="O36"/>
  <c r="O18" i="4"/>
  <c r="O48" i="1"/>
  <c r="O41"/>
  <c r="O40" i="3"/>
  <c r="O25" i="4"/>
  <c r="O28"/>
  <c r="O38" i="3"/>
  <c r="O37" i="1"/>
  <c r="O43"/>
  <c r="O49" i="3"/>
  <c r="O42"/>
  <c r="O41"/>
  <c r="O46" i="2"/>
  <c r="O41" i="4"/>
  <c r="O40" i="1"/>
  <c r="O39" i="3"/>
  <c r="O48" i="2"/>
  <c r="O20" i="4"/>
  <c r="O39"/>
  <c r="O30"/>
  <c r="O32" i="1"/>
  <c r="O45" i="2"/>
  <c r="O42" i="4"/>
  <c r="O50" i="2"/>
  <c r="O32" i="4"/>
  <c r="O34" i="3"/>
  <c r="O36" i="4"/>
  <c r="O47" i="3"/>
  <c r="O42" i="2"/>
  <c r="O22" i="4"/>
  <c r="O35" i="3"/>
  <c r="O46"/>
  <c r="O35" i="1"/>
  <c r="O33"/>
  <c r="O49"/>
  <c r="O31" i="4"/>
  <c r="O45" i="1"/>
  <c r="O44" i="2"/>
  <c r="O44" i="3"/>
  <c r="O49" i="2"/>
  <c r="O39" i="1"/>
  <c r="O17" i="4"/>
</calcChain>
</file>

<file path=xl/sharedStrings.xml><?xml version="1.0" encoding="utf-8"?>
<sst xmlns="http://schemas.openxmlformats.org/spreadsheetml/2006/main" count="477" uniqueCount="80">
  <si>
    <t>№</t>
  </si>
  <si>
    <t>ФИО</t>
  </si>
  <si>
    <t>теория</t>
  </si>
  <si>
    <t>оценка</t>
  </si>
  <si>
    <t>балл</t>
  </si>
  <si>
    <t>Акробатика</t>
  </si>
  <si>
    <t>Сумма баллов</t>
  </si>
  <si>
    <t>Место</t>
  </si>
  <si>
    <t>-</t>
  </si>
  <si>
    <t>время, сек</t>
  </si>
  <si>
    <t>школа</t>
  </si>
  <si>
    <t>класс</t>
  </si>
  <si>
    <t>МОУ Закобякинская СОШ</t>
  </si>
  <si>
    <t>МОУ Любимская СОШ</t>
  </si>
  <si>
    <t xml:space="preserve">Белков </t>
  </si>
  <si>
    <t xml:space="preserve">Катышев </t>
  </si>
  <si>
    <t>Вавилов</t>
  </si>
  <si>
    <t xml:space="preserve">Соловьев </t>
  </si>
  <si>
    <t xml:space="preserve">Мельников </t>
  </si>
  <si>
    <t>МОУ Филипповская ООШ</t>
  </si>
  <si>
    <t>МОУ Любимская ООШ им. В.Ю. Орлова</t>
  </si>
  <si>
    <t xml:space="preserve">Кютт </t>
  </si>
  <si>
    <t xml:space="preserve">Смирнов </t>
  </si>
  <si>
    <t xml:space="preserve">Вавилов </t>
  </si>
  <si>
    <t xml:space="preserve">Разборов </t>
  </si>
  <si>
    <t xml:space="preserve">Масалёв </t>
  </si>
  <si>
    <t xml:space="preserve">Лобатнева </t>
  </si>
  <si>
    <t xml:space="preserve">Кукина </t>
  </si>
  <si>
    <t xml:space="preserve">Воронина </t>
  </si>
  <si>
    <t xml:space="preserve">Виноградова </t>
  </si>
  <si>
    <t>Бугрова</t>
  </si>
  <si>
    <t xml:space="preserve">Ягодка </t>
  </si>
  <si>
    <t>Королева</t>
  </si>
  <si>
    <t xml:space="preserve">Белова </t>
  </si>
  <si>
    <t xml:space="preserve">Кабанова </t>
  </si>
  <si>
    <t>Маевская</t>
  </si>
  <si>
    <t xml:space="preserve">Вурста </t>
  </si>
  <si>
    <t>МОУ Бармановская ООШ</t>
  </si>
  <si>
    <t xml:space="preserve">Манаева </t>
  </si>
  <si>
    <t xml:space="preserve">Евстафьева </t>
  </si>
  <si>
    <t>Сафонова</t>
  </si>
  <si>
    <t xml:space="preserve">Бакина </t>
  </si>
  <si>
    <t xml:space="preserve">Быстроумова </t>
  </si>
  <si>
    <t xml:space="preserve">формула 1 </t>
  </si>
  <si>
    <t>формула 1</t>
  </si>
  <si>
    <t>формула 2</t>
  </si>
  <si>
    <t>формула 3</t>
  </si>
  <si>
    <t>ФЛОРБОЛ</t>
  </si>
  <si>
    <t>ПРИК. ФК</t>
  </si>
  <si>
    <t>ФУТБОЛ</t>
  </si>
  <si>
    <t>БАСКЕТБОЛ</t>
  </si>
  <si>
    <t>шифр</t>
  </si>
  <si>
    <t>Ф/7-8/Д/1</t>
  </si>
  <si>
    <t>Ф/7-8/Д/2</t>
  </si>
  <si>
    <t>Ф/7-8/Д/3</t>
  </si>
  <si>
    <t>Ф/7-8/Д/4</t>
  </si>
  <si>
    <t>Ф/7-8/Д/6</t>
  </si>
  <si>
    <t>Ф/7-8/Д/7</t>
  </si>
  <si>
    <t>Ф/7-8/Д/8</t>
  </si>
  <si>
    <t>Ф/7-8/Д/9</t>
  </si>
  <si>
    <t>Ф/7-8/Д/10</t>
  </si>
  <si>
    <t>Ф/7-8/Д/11</t>
  </si>
  <si>
    <t>Ф/7-8/Ю/1</t>
  </si>
  <si>
    <t>Ф/7-8/Ю/2</t>
  </si>
  <si>
    <t>Ф/7-8/Ю/3</t>
  </si>
  <si>
    <t>Ф/7-8/Ю/4</t>
  </si>
  <si>
    <t>Ф/7-8/Ю/5</t>
  </si>
  <si>
    <t>Ф/9-11/Д/1</t>
  </si>
  <si>
    <t>Ф/9-11/Д/2</t>
  </si>
  <si>
    <t>Ф/9-11/Д/3</t>
  </si>
  <si>
    <t>Ф/9-11/Д/4</t>
  </si>
  <si>
    <t>Ф/9-11/Д/5</t>
  </si>
  <si>
    <t>Ф/9-11/Д/6</t>
  </si>
  <si>
    <t>Ф/9-11/Ю/1</t>
  </si>
  <si>
    <t>Ф/9-11/Ю/2</t>
  </si>
  <si>
    <t>Ф/9-11/Ю/3</t>
  </si>
  <si>
    <t>Ф/9-11/Ю/4</t>
  </si>
  <si>
    <t>Ф/9-11/Ю/5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</si>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</sst>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2" borderId="0" xfId="0" applyFill="1" applyProtection="1">
      <protection hidden="1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Protection="1">
      <protection hidden="1"/>
    </xf>
    <xf numFmtId="2" fontId="0" fillId="5" borderId="1" xfId="0" applyNumberFormat="1" applyFill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7" borderId="5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5" xfId="0" applyFill="1" applyBorder="1" applyAlignment="1" applyProtection="1">
      <alignment wrapText="1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Protection="1">
      <protection hidden="1"/>
    </xf>
    <xf numFmtId="0" fontId="0" fillId="7" borderId="0" xfId="0" applyFill="1" applyProtection="1">
      <protection locked="0"/>
    </xf>
    <xf numFmtId="0" fontId="0" fillId="7" borderId="5" xfId="0" applyFill="1" applyBorder="1" applyProtection="1">
      <protection hidden="1"/>
    </xf>
    <xf numFmtId="0" fontId="2" fillId="7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0" fillId="0" borderId="0" xfId="0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hidden="1"/>
    </xf>
    <xf numFmtId="0" fontId="0" fillId="7" borderId="5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/>
    <xf numFmtId="0" fontId="0" fillId="7" borderId="7" xfId="0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Protection="1">
      <protection hidden="1"/>
    </xf>
    <xf numFmtId="0" fontId="0" fillId="7" borderId="1" xfId="0" applyFill="1" applyBorder="1"/>
    <xf numFmtId="0" fontId="0" fillId="0" borderId="1" xfId="0" applyBorder="1" applyAlignment="1">
      <alignment wrapText="1"/>
    </xf>
    <xf numFmtId="0" fontId="0" fillId="8" borderId="1" xfId="0" applyFill="1" applyBorder="1" applyAlignment="1" applyProtection="1">
      <alignment wrapText="1"/>
      <protection locked="0"/>
    </xf>
    <xf numFmtId="0" fontId="0" fillId="8" borderId="1" xfId="0" applyFill="1" applyBorder="1" applyProtection="1">
      <protection hidden="1"/>
    </xf>
    <xf numFmtId="0" fontId="0" fillId="8" borderId="1" xfId="0" applyFill="1" applyBorder="1" applyProtection="1">
      <protection locked="0"/>
    </xf>
    <xf numFmtId="0" fontId="0" fillId="8" borderId="0" xfId="0" applyFill="1" applyProtection="1">
      <protection locked="0"/>
    </xf>
    <xf numFmtId="0" fontId="0" fillId="8" borderId="5" xfId="0" applyFill="1" applyBorder="1" applyProtection="1">
      <protection hidden="1"/>
    </xf>
    <xf numFmtId="0" fontId="0" fillId="8" borderId="10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hidden="1"/>
    </xf>
    <xf numFmtId="0" fontId="0" fillId="8" borderId="0" xfId="0" applyFill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wrapText="1"/>
    </xf>
    <xf numFmtId="0" fontId="6" fillId="7" borderId="1" xfId="0" applyFont="1" applyFill="1" applyBorder="1" applyAlignment="1" applyProtection="1">
      <alignment wrapText="1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9" borderId="1" xfId="0" applyFont="1" applyFill="1" applyBorder="1" applyAlignment="1" applyProtection="1">
      <alignment wrapText="1"/>
      <protection locked="0"/>
    </xf>
    <xf numFmtId="0" fontId="3" fillId="9" borderId="5" xfId="0" applyFont="1" applyFill="1" applyBorder="1" applyAlignment="1" applyProtection="1">
      <alignment wrapText="1"/>
      <protection hidden="1"/>
    </xf>
    <xf numFmtId="0" fontId="3" fillId="9" borderId="1" xfId="0" applyFont="1" applyFill="1" applyBorder="1" applyAlignment="1" applyProtection="1">
      <alignment wrapText="1"/>
      <protection hidden="1"/>
    </xf>
    <xf numFmtId="0" fontId="5" fillId="9" borderId="1" xfId="0" applyFont="1" applyFill="1" applyBorder="1" applyAlignment="1" applyProtection="1">
      <alignment wrapText="1"/>
      <protection hidden="1"/>
    </xf>
    <xf numFmtId="0" fontId="0" fillId="9" borderId="1" xfId="0" applyFill="1" applyBorder="1" applyAlignment="1" applyProtection="1">
      <alignment wrapText="1"/>
      <protection hidden="1"/>
    </xf>
    <xf numFmtId="0" fontId="0" fillId="9" borderId="1" xfId="0" applyFill="1" applyBorder="1" applyAlignment="1" applyProtection="1">
      <alignment wrapText="1"/>
      <protection locked="0"/>
    </xf>
    <xf numFmtId="0" fontId="0" fillId="9" borderId="0" xfId="0" applyFill="1" applyAlignment="1" applyProtection="1">
      <alignment wrapText="1"/>
      <protection locked="0"/>
    </xf>
    <xf numFmtId="0" fontId="3" fillId="9" borderId="5" xfId="0" applyFont="1" applyFill="1" applyBorder="1" applyProtection="1">
      <protection hidden="1"/>
    </xf>
    <xf numFmtId="0" fontId="3" fillId="9" borderId="1" xfId="0" applyFont="1" applyFill="1" applyBorder="1" applyProtection="1">
      <protection hidden="1"/>
    </xf>
    <xf numFmtId="0" fontId="0" fillId="9" borderId="1" xfId="0" applyFill="1" applyBorder="1" applyProtection="1">
      <protection hidden="1"/>
    </xf>
    <xf numFmtId="0" fontId="0" fillId="9" borderId="0" xfId="0" applyFill="1" applyProtection="1">
      <protection locked="0"/>
    </xf>
    <xf numFmtId="0" fontId="0" fillId="9" borderId="3" xfId="0" applyFill="1" applyBorder="1" applyAlignment="1" applyProtection="1">
      <alignment wrapText="1"/>
      <protection locked="0"/>
    </xf>
    <xf numFmtId="0" fontId="3" fillId="9" borderId="1" xfId="0" applyFont="1" applyFill="1" applyBorder="1" applyProtection="1">
      <protection locked="0"/>
    </xf>
    <xf numFmtId="0" fontId="5" fillId="9" borderId="1" xfId="0" applyFont="1" applyFill="1" applyBorder="1" applyProtection="1">
      <protection hidden="1"/>
    </xf>
    <xf numFmtId="0" fontId="0" fillId="9" borderId="1" xfId="0" applyFill="1" applyBorder="1" applyProtection="1"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Fill="1" applyBorder="1" applyProtection="1"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wrapText="1"/>
      <protection locked="0"/>
    </xf>
    <xf numFmtId="0" fontId="0" fillId="7" borderId="9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64" fontId="0" fillId="8" borderId="10" xfId="0" applyNumberFormat="1" applyFill="1" applyBorder="1" applyAlignment="1" applyProtection="1">
      <alignment wrapText="1"/>
      <protection locked="0"/>
    </xf>
    <xf numFmtId="164" fontId="0" fillId="8" borderId="1" xfId="0" applyNumberFormat="1" applyFill="1" applyBorder="1" applyAlignment="1" applyProtection="1">
      <alignment wrapText="1"/>
      <protection hidden="1"/>
    </xf>
    <xf numFmtId="164" fontId="0" fillId="8" borderId="1" xfId="0" applyNumberFormat="1" applyFill="1" applyBorder="1" applyAlignment="1" applyProtection="1">
      <alignment wrapText="1"/>
      <protection locked="0"/>
    </xf>
    <xf numFmtId="164" fontId="0" fillId="8" borderId="0" xfId="0" applyNumberFormat="1" applyFill="1" applyAlignment="1" applyProtection="1">
      <alignment wrapText="1"/>
      <protection locked="0"/>
    </xf>
    <xf numFmtId="164" fontId="0" fillId="7" borderId="9" xfId="0" applyNumberFormat="1" applyFill="1" applyBorder="1" applyProtection="1">
      <protection locked="0"/>
    </xf>
    <xf numFmtId="0" fontId="7" fillId="9" borderId="1" xfId="0" applyFont="1" applyFill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7" borderId="5" xfId="0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opLeftCell="B1" zoomScale="145" zoomScaleNormal="145" workbookViewId="0">
      <selection activeCell="D1" sqref="D1:F65536"/>
    </sheetView>
  </sheetViews>
  <sheetFormatPr defaultRowHeight="15"/>
  <cols>
    <col min="1" max="1" width="10.28515625" style="2" customWidth="1"/>
    <col min="2" max="2" width="5" style="1" customWidth="1"/>
    <col min="3" max="3" width="8.7109375" style="1" customWidth="1"/>
    <col min="4" max="4" width="12.42578125" style="24" customWidth="1"/>
    <col min="5" max="5" width="4.28515625" style="1" customWidth="1"/>
    <col min="6" max="6" width="6.85546875" style="1" customWidth="1"/>
    <col min="7" max="7" width="7.28515625" style="58" customWidth="1"/>
    <col min="8" max="8" width="8.5703125" style="1" customWidth="1"/>
    <col min="9" max="9" width="7.28515625" style="58" customWidth="1"/>
    <col min="10" max="10" width="6.7109375" style="1" customWidth="1"/>
    <col min="11" max="11" width="7.140625" style="58" customWidth="1"/>
    <col min="12" max="12" width="6.7109375" style="1" customWidth="1"/>
    <col min="13" max="13" width="7.140625" style="58" customWidth="1"/>
    <col min="14" max="14" width="7.140625" style="78" customWidth="1"/>
    <col min="15" max="15" width="7.140625" style="1" customWidth="1"/>
    <col min="16" max="16" width="9.140625" style="8"/>
    <col min="17" max="16384" width="9.140625" style="1"/>
  </cols>
  <sheetData>
    <row r="1" spans="1:16" s="15" customFormat="1" ht="28.5" customHeight="1">
      <c r="A1" s="15" t="s">
        <v>51</v>
      </c>
      <c r="B1" s="86" t="s">
        <v>0</v>
      </c>
      <c r="C1" s="23" t="s">
        <v>1</v>
      </c>
      <c r="D1" s="23" t="s">
        <v>10</v>
      </c>
      <c r="E1" s="54" t="s">
        <v>11</v>
      </c>
      <c r="F1" s="15" t="s">
        <v>2</v>
      </c>
      <c r="G1" s="55" t="s">
        <v>43</v>
      </c>
      <c r="H1" s="15" t="s">
        <v>5</v>
      </c>
      <c r="I1" s="55" t="s">
        <v>45</v>
      </c>
      <c r="J1" s="15" t="s">
        <v>47</v>
      </c>
      <c r="K1" s="55" t="s">
        <v>46</v>
      </c>
      <c r="L1" s="23" t="s">
        <v>48</v>
      </c>
      <c r="M1" s="55" t="s">
        <v>46</v>
      </c>
      <c r="N1" s="73" t="s">
        <v>6</v>
      </c>
      <c r="O1" s="23" t="s">
        <v>7</v>
      </c>
      <c r="P1" s="22"/>
    </row>
    <row r="2" spans="1:16" s="29" customFormat="1" ht="28.5" customHeight="1">
      <c r="A2" s="29" t="s">
        <v>62</v>
      </c>
      <c r="B2" s="51">
        <v>1</v>
      </c>
      <c r="C2" s="29" t="s">
        <v>21</v>
      </c>
      <c r="D2" s="27" t="s">
        <v>13</v>
      </c>
      <c r="E2" s="29">
        <v>8</v>
      </c>
      <c r="F2" s="29">
        <v>26.2</v>
      </c>
      <c r="G2" s="56">
        <f>20*F2/45</f>
        <v>11.644444444444444</v>
      </c>
      <c r="H2" s="29">
        <v>6</v>
      </c>
      <c r="I2" s="56">
        <f>30*H2/10</f>
        <v>18</v>
      </c>
      <c r="J2" s="29">
        <v>19.88</v>
      </c>
      <c r="K2" s="56">
        <f>25*19.88/J2</f>
        <v>25</v>
      </c>
      <c r="L2" s="29">
        <v>42.19</v>
      </c>
      <c r="M2" s="56">
        <f>25*42.19/L2</f>
        <v>25</v>
      </c>
      <c r="N2" s="76">
        <f>G2+I2+K2+M2</f>
        <v>79.644444444444446</v>
      </c>
      <c r="O2" s="30" t="s">
        <v>78</v>
      </c>
    </row>
    <row r="3" spans="1:16" s="31" customFormat="1" ht="28.5" customHeight="1">
      <c r="A3" s="29" t="s">
        <v>64</v>
      </c>
      <c r="B3" s="50">
        <f>B2+1</f>
        <v>2</v>
      </c>
      <c r="C3" s="26" t="s">
        <v>23</v>
      </c>
      <c r="D3" s="28" t="s">
        <v>19</v>
      </c>
      <c r="E3" s="26">
        <v>7</v>
      </c>
      <c r="F3" s="26">
        <v>17.25</v>
      </c>
      <c r="G3" s="56">
        <f>20*F3/45</f>
        <v>7.666666666666667</v>
      </c>
      <c r="H3" s="26">
        <v>6.5</v>
      </c>
      <c r="I3" s="56">
        <f>30*H3/10</f>
        <v>19.5</v>
      </c>
      <c r="J3" s="26">
        <v>21.61</v>
      </c>
      <c r="K3" s="56">
        <f>25*19.88/J3</f>
        <v>22.998611753817677</v>
      </c>
      <c r="L3" s="26">
        <v>44.4</v>
      </c>
      <c r="M3" s="56">
        <f>25*42.19/L3</f>
        <v>23.75563063063063</v>
      </c>
      <c r="N3" s="75">
        <f>G3+I3+K3+M3</f>
        <v>73.920909051114975</v>
      </c>
      <c r="O3" s="32" t="s">
        <v>79</v>
      </c>
    </row>
    <row r="4" spans="1:16" s="31" customFormat="1" ht="24" customHeight="1">
      <c r="A4" s="29" t="s">
        <v>63</v>
      </c>
      <c r="B4" s="51">
        <f>B3+1</f>
        <v>3</v>
      </c>
      <c r="C4" s="29" t="s">
        <v>22</v>
      </c>
      <c r="D4" s="27" t="s">
        <v>13</v>
      </c>
      <c r="E4" s="29">
        <v>8</v>
      </c>
      <c r="F4" s="29">
        <v>13.75</v>
      </c>
      <c r="G4" s="56">
        <f>20*F4/45</f>
        <v>6.1111111111111107</v>
      </c>
      <c r="H4" s="29">
        <v>6.1</v>
      </c>
      <c r="I4" s="56">
        <f>30*H4/10</f>
        <v>18.3</v>
      </c>
      <c r="J4" s="29">
        <v>22.49</v>
      </c>
      <c r="K4" s="56">
        <f>25*19.88/J4</f>
        <v>22.098710538016899</v>
      </c>
      <c r="L4" s="29">
        <v>47.32</v>
      </c>
      <c r="M4" s="56">
        <f>25*42.19/L4</f>
        <v>22.289729501267963</v>
      </c>
      <c r="N4" s="76">
        <f>G4+I4+K4+M4</f>
        <v>68.799551150395985</v>
      </c>
      <c r="O4" s="30"/>
    </row>
    <row r="5" spans="1:16" s="31" customFormat="1" ht="33.75" customHeight="1">
      <c r="A5" s="29" t="s">
        <v>66</v>
      </c>
      <c r="B5" s="51">
        <f>B4+1</f>
        <v>4</v>
      </c>
      <c r="C5" s="29" t="s">
        <v>25</v>
      </c>
      <c r="D5" s="27" t="s">
        <v>20</v>
      </c>
      <c r="E5" s="29">
        <v>8</v>
      </c>
      <c r="F5" s="30">
        <v>11</v>
      </c>
      <c r="G5" s="56">
        <f>20*F5/45</f>
        <v>4.8888888888888893</v>
      </c>
      <c r="H5" s="30">
        <v>7</v>
      </c>
      <c r="I5" s="56">
        <f>30*H5/10</f>
        <v>21</v>
      </c>
      <c r="J5" s="30">
        <v>33.21</v>
      </c>
      <c r="K5" s="56">
        <f>25*19.88/J5</f>
        <v>14.965371875940981</v>
      </c>
      <c r="L5" s="29">
        <v>43.77</v>
      </c>
      <c r="M5" s="56">
        <f>25*42.19/L5</f>
        <v>24.097555403244229</v>
      </c>
      <c r="N5" s="76">
        <f>G5+I5+K5+M5</f>
        <v>64.951816168074103</v>
      </c>
      <c r="O5" s="30"/>
    </row>
    <row r="6" spans="1:16" s="31" customFormat="1" ht="18.75" customHeight="1">
      <c r="A6" s="29" t="s">
        <v>65</v>
      </c>
      <c r="B6" s="51">
        <f>B5+1</f>
        <v>5</v>
      </c>
      <c r="C6" s="29" t="s">
        <v>24</v>
      </c>
      <c r="D6" s="27" t="s">
        <v>20</v>
      </c>
      <c r="E6" s="29">
        <v>7</v>
      </c>
      <c r="F6" s="30">
        <v>7.75</v>
      </c>
      <c r="G6" s="56">
        <f>20*F6/45</f>
        <v>3.4444444444444446</v>
      </c>
      <c r="H6" s="30">
        <v>7.3</v>
      </c>
      <c r="I6" s="56">
        <f>30*H6/10</f>
        <v>21.9</v>
      </c>
      <c r="J6" s="30">
        <v>45.37</v>
      </c>
      <c r="K6" s="56">
        <f>25*19.88/J6</f>
        <v>10.954375137756227</v>
      </c>
      <c r="L6" s="29">
        <v>48.05</v>
      </c>
      <c r="M6" s="56">
        <f>25*42.19/L6</f>
        <v>21.951092611862645</v>
      </c>
      <c r="N6" s="76">
        <f>G6+I6+K6+M6</f>
        <v>58.249912194063313</v>
      </c>
      <c r="O6" s="30"/>
    </row>
    <row r="7" spans="1:16" s="31" customFormat="1">
      <c r="A7" s="29"/>
      <c r="B7" s="51"/>
      <c r="C7" s="29"/>
      <c r="D7" s="27"/>
      <c r="E7" s="29"/>
      <c r="F7" s="29"/>
      <c r="G7" s="56"/>
      <c r="H7" s="29"/>
      <c r="I7" s="56"/>
      <c r="J7" s="29"/>
      <c r="K7" s="56"/>
      <c r="L7" s="29"/>
      <c r="M7" s="56"/>
      <c r="N7" s="77"/>
      <c r="O7" s="30"/>
    </row>
    <row r="8" spans="1:16" s="31" customFormat="1">
      <c r="A8" s="29"/>
      <c r="B8" s="51"/>
      <c r="C8" s="29"/>
      <c r="D8" s="27"/>
      <c r="E8" s="29"/>
      <c r="F8" s="30"/>
      <c r="G8" s="56"/>
      <c r="H8" s="30"/>
      <c r="I8" s="56"/>
      <c r="J8" s="30"/>
      <c r="K8" s="56"/>
      <c r="L8" s="29"/>
      <c r="M8" s="56"/>
      <c r="N8" s="77"/>
      <c r="O8" s="30"/>
    </row>
    <row r="9" spans="1:16" s="31" customFormat="1">
      <c r="A9" s="29"/>
      <c r="B9" s="51"/>
      <c r="C9" s="29"/>
      <c r="D9" s="27"/>
      <c r="E9" s="29"/>
      <c r="F9" s="29"/>
      <c r="G9" s="56"/>
      <c r="H9" s="29"/>
      <c r="I9" s="56"/>
      <c r="J9" s="29"/>
      <c r="K9" s="56"/>
      <c r="L9" s="29"/>
      <c r="M9" s="56"/>
      <c r="N9" s="77"/>
      <c r="O9" s="30"/>
    </row>
    <row r="10" spans="1:16" s="8" customFormat="1">
      <c r="A10" s="6"/>
      <c r="B10" s="84"/>
      <c r="C10" s="9"/>
      <c r="D10" s="21"/>
      <c r="E10" s="9"/>
      <c r="F10" s="9"/>
      <c r="G10" s="56"/>
      <c r="H10" s="9"/>
      <c r="I10" s="56"/>
      <c r="J10" s="9"/>
      <c r="K10" s="56"/>
      <c r="L10" s="9"/>
      <c r="M10" s="56"/>
      <c r="N10" s="77"/>
      <c r="O10" s="3"/>
    </row>
    <row r="11" spans="1:16" s="8" customFormat="1">
      <c r="A11" s="6"/>
      <c r="B11" s="88"/>
      <c r="C11" s="9"/>
      <c r="D11" s="21"/>
      <c r="E11" s="9"/>
      <c r="F11" s="9"/>
      <c r="G11" s="56"/>
      <c r="H11" s="9"/>
      <c r="I11" s="56"/>
      <c r="J11" s="9"/>
      <c r="K11" s="56"/>
      <c r="L11" s="9"/>
      <c r="M11" s="56"/>
      <c r="N11" s="77"/>
      <c r="O11" s="7"/>
    </row>
    <row r="12" spans="1:16" s="8" customFormat="1">
      <c r="A12" s="6"/>
      <c r="B12" s="88"/>
      <c r="C12" s="10"/>
      <c r="D12" s="20"/>
      <c r="E12" s="10"/>
      <c r="F12" s="11"/>
      <c r="G12" s="56"/>
      <c r="H12" s="11"/>
      <c r="I12" s="56"/>
      <c r="J12" s="11"/>
      <c r="K12" s="56"/>
      <c r="L12" s="10"/>
      <c r="M12" s="56"/>
      <c r="N12" s="77"/>
      <c r="O12" s="7"/>
    </row>
    <row r="13" spans="1:16" s="8" customFormat="1">
      <c r="A13" s="6"/>
      <c r="B13" s="88"/>
      <c r="C13" s="10"/>
      <c r="D13" s="20"/>
      <c r="E13" s="10"/>
      <c r="F13" s="11"/>
      <c r="G13" s="56"/>
      <c r="H13" s="11"/>
      <c r="I13" s="56"/>
      <c r="J13" s="11"/>
      <c r="K13" s="56"/>
      <c r="L13" s="10"/>
      <c r="M13" s="56"/>
      <c r="N13" s="77"/>
      <c r="O13" s="7"/>
    </row>
    <row r="14" spans="1:16" s="8" customFormat="1">
      <c r="A14" s="6"/>
      <c r="B14" s="88"/>
      <c r="C14" s="10"/>
      <c r="D14" s="20"/>
      <c r="E14" s="10"/>
      <c r="F14" s="11"/>
      <c r="G14" s="56"/>
      <c r="H14" s="11"/>
      <c r="I14" s="56"/>
      <c r="J14" s="11"/>
      <c r="K14" s="56"/>
      <c r="L14" s="12"/>
      <c r="M14" s="56"/>
      <c r="N14" s="77"/>
      <c r="O14" s="7"/>
    </row>
    <row r="15" spans="1:16" s="8" customFormat="1">
      <c r="A15" s="6"/>
      <c r="B15" s="88"/>
      <c r="C15" s="10"/>
      <c r="D15" s="20"/>
      <c r="E15" s="10"/>
      <c r="F15" s="11"/>
      <c r="G15" s="56"/>
      <c r="H15" s="11"/>
      <c r="I15" s="56"/>
      <c r="J15" s="11"/>
      <c r="K15" s="56"/>
      <c r="L15" s="10"/>
      <c r="M15" s="56"/>
      <c r="N15" s="77"/>
      <c r="O15" s="7"/>
    </row>
    <row r="16" spans="1:16">
      <c r="B16" s="88"/>
      <c r="C16" s="9"/>
      <c r="D16" s="21"/>
      <c r="E16" s="9"/>
      <c r="F16" s="9"/>
      <c r="G16" s="56"/>
      <c r="H16" s="9"/>
      <c r="I16" s="56"/>
      <c r="J16" s="9"/>
      <c r="K16" s="56"/>
      <c r="L16" s="9"/>
      <c r="M16" s="56"/>
      <c r="N16" s="77"/>
      <c r="O16" s="7"/>
    </row>
    <row r="17" spans="2:15">
      <c r="B17" s="88"/>
      <c r="C17" s="16"/>
      <c r="D17" s="19"/>
      <c r="E17" s="16"/>
      <c r="F17" s="16"/>
      <c r="G17" s="56"/>
      <c r="H17" s="16"/>
      <c r="I17" s="56"/>
      <c r="J17" s="16"/>
      <c r="K17" s="56"/>
      <c r="L17" s="16"/>
      <c r="M17" s="56"/>
      <c r="N17" s="77"/>
      <c r="O17" s="7"/>
    </row>
    <row r="18" spans="2:15">
      <c r="B18" s="88"/>
      <c r="C18" s="9"/>
      <c r="D18" s="21"/>
      <c r="E18" s="9"/>
      <c r="F18" s="9"/>
      <c r="G18" s="56"/>
      <c r="H18" s="9"/>
      <c r="I18" s="56"/>
      <c r="J18" s="9"/>
      <c r="K18" s="56"/>
      <c r="L18" s="9"/>
      <c r="M18" s="56"/>
      <c r="N18" s="77"/>
      <c r="O18" s="7"/>
    </row>
    <row r="19" spans="2:15">
      <c r="B19" s="88"/>
      <c r="C19" s="16"/>
      <c r="D19" s="19"/>
      <c r="E19" s="16"/>
      <c r="F19" s="16"/>
      <c r="G19" s="56"/>
      <c r="H19" s="16"/>
      <c r="I19" s="56"/>
      <c r="J19" s="16"/>
      <c r="K19" s="56"/>
      <c r="L19" s="16"/>
      <c r="M19" s="56"/>
      <c r="N19" s="77"/>
      <c r="O19" s="7"/>
    </row>
    <row r="20" spans="2:15">
      <c r="B20" s="88"/>
      <c r="C20" s="6"/>
      <c r="D20" s="22"/>
      <c r="E20" s="6"/>
      <c r="F20" s="6"/>
      <c r="G20" s="56"/>
      <c r="H20" s="6"/>
      <c r="I20" s="56"/>
      <c r="J20" s="6"/>
      <c r="K20" s="56"/>
      <c r="L20" s="6"/>
      <c r="M20" s="56"/>
      <c r="N20" s="77"/>
      <c r="O20" s="7"/>
    </row>
    <row r="21" spans="2:15">
      <c r="B21" s="88"/>
      <c r="C21" s="6"/>
      <c r="D21" s="22"/>
      <c r="E21" s="6"/>
      <c r="F21" s="6"/>
      <c r="G21" s="56"/>
      <c r="H21" s="6"/>
      <c r="I21" s="56"/>
      <c r="J21" s="6"/>
      <c r="K21" s="56"/>
      <c r="L21" s="6"/>
      <c r="M21" s="56"/>
      <c r="N21" s="77"/>
      <c r="O21" s="7"/>
    </row>
    <row r="22" spans="2:15">
      <c r="B22" s="88"/>
      <c r="C22" s="6"/>
      <c r="D22" s="22"/>
      <c r="E22" s="6"/>
      <c r="F22" s="6"/>
      <c r="G22" s="56"/>
      <c r="H22" s="6"/>
      <c r="I22" s="56"/>
      <c r="J22" s="6"/>
      <c r="K22" s="56"/>
      <c r="L22" s="6"/>
      <c r="M22" s="56"/>
      <c r="N22" s="77"/>
      <c r="O22" s="7"/>
    </row>
    <row r="23" spans="2:15">
      <c r="B23" s="88"/>
      <c r="C23" s="6"/>
      <c r="D23" s="22"/>
      <c r="E23" s="6"/>
      <c r="F23" s="6"/>
      <c r="G23" s="56"/>
      <c r="H23" s="6"/>
      <c r="I23" s="56"/>
      <c r="J23" s="6"/>
      <c r="K23" s="56"/>
      <c r="L23" s="6"/>
      <c r="M23" s="56"/>
      <c r="N23" s="77"/>
      <c r="O23" s="7"/>
    </row>
    <row r="24" spans="2:15">
      <c r="B24" s="88"/>
      <c r="C24" s="6"/>
      <c r="D24" s="22"/>
      <c r="E24" s="6"/>
      <c r="F24" s="6"/>
      <c r="G24" s="56"/>
      <c r="H24" s="6"/>
      <c r="I24" s="56"/>
      <c r="J24" s="6"/>
      <c r="K24" s="56"/>
      <c r="L24" s="6"/>
      <c r="M24" s="56"/>
      <c r="N24" s="77"/>
      <c r="O24" s="7"/>
    </row>
    <row r="25" spans="2:15">
      <c r="B25" s="88"/>
      <c r="C25" s="6"/>
      <c r="D25" s="22"/>
      <c r="E25" s="6"/>
      <c r="F25" s="6"/>
      <c r="G25" s="56"/>
      <c r="H25" s="6"/>
      <c r="I25" s="56"/>
      <c r="J25" s="6"/>
      <c r="K25" s="56"/>
      <c r="L25" s="6"/>
      <c r="M25" s="56"/>
      <c r="N25" s="77"/>
      <c r="O25" s="7"/>
    </row>
    <row r="26" spans="2:15">
      <c r="B26" s="88"/>
      <c r="C26" s="6"/>
      <c r="D26" s="22"/>
      <c r="E26" s="6"/>
      <c r="F26" s="6"/>
      <c r="G26" s="56"/>
      <c r="H26" s="6"/>
      <c r="I26" s="56"/>
      <c r="J26" s="6"/>
      <c r="K26" s="56"/>
      <c r="L26" s="6"/>
      <c r="M26" s="56"/>
      <c r="N26" s="77"/>
      <c r="O26" s="7"/>
    </row>
    <row r="27" spans="2:15">
      <c r="B27" s="84"/>
      <c r="C27" s="5"/>
      <c r="D27" s="18"/>
      <c r="E27" s="5"/>
      <c r="F27" s="5"/>
      <c r="G27" s="56"/>
      <c r="H27" s="5"/>
      <c r="I27" s="56"/>
      <c r="J27" s="5"/>
      <c r="K27" s="56"/>
      <c r="L27" s="5"/>
      <c r="M27" s="56"/>
      <c r="N27" s="77"/>
      <c r="O27" s="3"/>
    </row>
    <row r="28" spans="2:15">
      <c r="B28" s="84"/>
      <c r="C28" s="5"/>
      <c r="D28" s="18"/>
      <c r="E28" s="5"/>
      <c r="F28" s="5"/>
      <c r="G28" s="56"/>
      <c r="H28" s="5"/>
      <c r="I28" s="56"/>
      <c r="J28" s="5"/>
      <c r="K28" s="56"/>
      <c r="L28" s="5"/>
      <c r="M28" s="56"/>
      <c r="N28" s="77"/>
      <c r="O28" s="3"/>
    </row>
    <row r="29" spans="2:15">
      <c r="B29" s="84"/>
      <c r="C29" s="5"/>
      <c r="D29" s="18"/>
      <c r="E29" s="5"/>
      <c r="F29" s="5"/>
      <c r="G29" s="56"/>
      <c r="H29" s="5"/>
      <c r="I29" s="56"/>
      <c r="J29" s="5"/>
      <c r="K29" s="56"/>
      <c r="L29" s="5"/>
      <c r="M29" s="56"/>
      <c r="N29" s="77"/>
      <c r="O29" s="3"/>
    </row>
    <row r="30" spans="2:15">
      <c r="B30" s="84"/>
      <c r="C30" s="5"/>
      <c r="D30" s="18"/>
      <c r="E30" s="5"/>
      <c r="F30" s="5"/>
      <c r="G30" s="56"/>
      <c r="H30" s="5"/>
      <c r="I30" s="56"/>
      <c r="J30" s="5"/>
      <c r="K30" s="56"/>
      <c r="L30" s="5"/>
      <c r="M30" s="56"/>
      <c r="N30" s="77"/>
      <c r="O30" s="3"/>
    </row>
    <row r="31" spans="2:15">
      <c r="B31" s="84"/>
      <c r="C31" s="5"/>
      <c r="D31" s="18"/>
      <c r="E31" s="5"/>
      <c r="F31" s="5"/>
      <c r="G31" s="56"/>
      <c r="H31" s="5"/>
      <c r="I31" s="56"/>
      <c r="J31" s="5"/>
      <c r="K31" s="56"/>
      <c r="L31" s="5"/>
      <c r="M31" s="56"/>
      <c r="N31" s="77"/>
      <c r="O31" s="3"/>
    </row>
    <row r="32" spans="2:15">
      <c r="B32" s="84">
        <f>B31+1</f>
        <v>1</v>
      </c>
      <c r="C32" s="5"/>
      <c r="D32" s="18"/>
      <c r="E32" s="5"/>
      <c r="F32" s="5" t="s">
        <v>8</v>
      </c>
      <c r="G32" s="56"/>
      <c r="H32" s="5" t="s">
        <v>8</v>
      </c>
      <c r="I32" s="56"/>
      <c r="J32" s="5" t="s">
        <v>8</v>
      </c>
      <c r="K32" s="56"/>
      <c r="L32" s="5" t="s">
        <v>8</v>
      </c>
      <c r="M32" s="56"/>
      <c r="N32" s="77">
        <f>G32+I32+K32+M32</f>
        <v>0</v>
      </c>
      <c r="O32" s="3" t="e">
        <f t="shared" ref="O32:O50" ca="1" si="0">_xlfn.RANK.EQ(N32,N$3:N$51)</f>
        <v>#NAME?</v>
      </c>
    </row>
    <row r="33" spans="2:15">
      <c r="B33" s="84">
        <f>B32+1</f>
        <v>2</v>
      </c>
      <c r="C33" s="5"/>
      <c r="D33" s="18"/>
      <c r="E33" s="5"/>
      <c r="F33" s="5" t="s">
        <v>8</v>
      </c>
      <c r="G33" s="56"/>
      <c r="H33" s="5" t="s">
        <v>8</v>
      </c>
      <c r="I33" s="56"/>
      <c r="J33" s="5" t="s">
        <v>8</v>
      </c>
      <c r="K33" s="56"/>
      <c r="L33" s="5" t="s">
        <v>8</v>
      </c>
      <c r="M33" s="56"/>
      <c r="N33" s="77">
        <f>G33+I33+K33+M33</f>
        <v>0</v>
      </c>
      <c r="O33" s="3" t="e">
        <f t="shared" ca="1" si="0"/>
        <v>#NAME?</v>
      </c>
    </row>
    <row r="34" spans="2:15">
      <c r="B34" s="84">
        <f t="shared" ref="B34:B50" si="1">B33+1</f>
        <v>3</v>
      </c>
      <c r="C34" s="5"/>
      <c r="D34" s="18"/>
      <c r="E34" s="5"/>
      <c r="F34" s="5" t="s">
        <v>8</v>
      </c>
      <c r="G34" s="56"/>
      <c r="H34" s="5" t="s">
        <v>8</v>
      </c>
      <c r="I34" s="56"/>
      <c r="J34" s="5" t="s">
        <v>8</v>
      </c>
      <c r="K34" s="56"/>
      <c r="L34" s="5" t="s">
        <v>8</v>
      </c>
      <c r="M34" s="56"/>
      <c r="N34" s="77">
        <f t="shared" ref="N34:N50" si="2">G34+I34+K34+M34</f>
        <v>0</v>
      </c>
      <c r="O34" s="3" t="e">
        <f t="shared" ca="1" si="0"/>
        <v>#NAME?</v>
      </c>
    </row>
    <row r="35" spans="2:15">
      <c r="B35" s="84">
        <f t="shared" si="1"/>
        <v>4</v>
      </c>
      <c r="C35" s="5"/>
      <c r="D35" s="18"/>
      <c r="E35" s="5"/>
      <c r="F35" s="5" t="s">
        <v>8</v>
      </c>
      <c r="G35" s="56"/>
      <c r="H35" s="5" t="s">
        <v>8</v>
      </c>
      <c r="I35" s="56"/>
      <c r="J35" s="5" t="s">
        <v>8</v>
      </c>
      <c r="K35" s="56"/>
      <c r="L35" s="5" t="s">
        <v>8</v>
      </c>
      <c r="M35" s="56"/>
      <c r="N35" s="77">
        <f t="shared" si="2"/>
        <v>0</v>
      </c>
      <c r="O35" s="3" t="e">
        <f t="shared" ca="1" si="0"/>
        <v>#NAME?</v>
      </c>
    </row>
    <row r="36" spans="2:15">
      <c r="B36" s="84">
        <f t="shared" si="1"/>
        <v>5</v>
      </c>
      <c r="C36" s="5"/>
      <c r="D36" s="18"/>
      <c r="E36" s="5"/>
      <c r="F36" s="5" t="s">
        <v>8</v>
      </c>
      <c r="G36" s="56"/>
      <c r="H36" s="5" t="s">
        <v>8</v>
      </c>
      <c r="I36" s="56"/>
      <c r="J36" s="5" t="s">
        <v>8</v>
      </c>
      <c r="K36" s="56"/>
      <c r="L36" s="5" t="s">
        <v>8</v>
      </c>
      <c r="M36" s="56"/>
      <c r="N36" s="77">
        <f t="shared" si="2"/>
        <v>0</v>
      </c>
      <c r="O36" s="3" t="e">
        <f t="shared" ca="1" si="0"/>
        <v>#NAME?</v>
      </c>
    </row>
    <row r="37" spans="2:15">
      <c r="B37" s="84">
        <f t="shared" si="1"/>
        <v>6</v>
      </c>
      <c r="C37" s="5"/>
      <c r="D37" s="18"/>
      <c r="E37" s="5"/>
      <c r="F37" s="5" t="s">
        <v>8</v>
      </c>
      <c r="G37" s="56"/>
      <c r="H37" s="5" t="s">
        <v>8</v>
      </c>
      <c r="I37" s="56"/>
      <c r="J37" s="5" t="s">
        <v>8</v>
      </c>
      <c r="K37" s="56"/>
      <c r="L37" s="5" t="s">
        <v>8</v>
      </c>
      <c r="M37" s="56"/>
      <c r="N37" s="77">
        <f t="shared" si="2"/>
        <v>0</v>
      </c>
      <c r="O37" s="3" t="e">
        <f t="shared" ca="1" si="0"/>
        <v>#NAME?</v>
      </c>
    </row>
    <row r="38" spans="2:15">
      <c r="B38" s="84">
        <f t="shared" si="1"/>
        <v>7</v>
      </c>
      <c r="C38" s="5"/>
      <c r="D38" s="18"/>
      <c r="E38" s="5"/>
      <c r="F38" s="5" t="s">
        <v>8</v>
      </c>
      <c r="G38" s="56"/>
      <c r="H38" s="5" t="s">
        <v>8</v>
      </c>
      <c r="I38" s="56"/>
      <c r="J38" s="5" t="s">
        <v>8</v>
      </c>
      <c r="K38" s="56"/>
      <c r="L38" s="5" t="s">
        <v>8</v>
      </c>
      <c r="M38" s="56"/>
      <c r="N38" s="77">
        <f t="shared" si="2"/>
        <v>0</v>
      </c>
      <c r="O38" s="3" t="e">
        <f t="shared" ca="1" si="0"/>
        <v>#NAME?</v>
      </c>
    </row>
    <row r="39" spans="2:15">
      <c r="B39" s="84">
        <f t="shared" si="1"/>
        <v>8</v>
      </c>
      <c r="C39" s="5"/>
      <c r="D39" s="18"/>
      <c r="E39" s="5"/>
      <c r="F39" s="5" t="s">
        <v>8</v>
      </c>
      <c r="G39" s="56"/>
      <c r="H39" s="5" t="s">
        <v>8</v>
      </c>
      <c r="I39" s="56"/>
      <c r="J39" s="5" t="s">
        <v>8</v>
      </c>
      <c r="K39" s="56"/>
      <c r="L39" s="5" t="s">
        <v>8</v>
      </c>
      <c r="M39" s="56"/>
      <c r="N39" s="77">
        <f t="shared" si="2"/>
        <v>0</v>
      </c>
      <c r="O39" s="3" t="e">
        <f t="shared" ca="1" si="0"/>
        <v>#NAME?</v>
      </c>
    </row>
    <row r="40" spans="2:15">
      <c r="B40" s="84">
        <f t="shared" si="1"/>
        <v>9</v>
      </c>
      <c r="C40" s="5"/>
      <c r="D40" s="18"/>
      <c r="E40" s="5"/>
      <c r="F40" s="5" t="s">
        <v>8</v>
      </c>
      <c r="G40" s="56"/>
      <c r="H40" s="5" t="s">
        <v>8</v>
      </c>
      <c r="I40" s="56"/>
      <c r="J40" s="5" t="s">
        <v>8</v>
      </c>
      <c r="K40" s="56"/>
      <c r="L40" s="5" t="s">
        <v>8</v>
      </c>
      <c r="M40" s="56"/>
      <c r="N40" s="77">
        <f t="shared" si="2"/>
        <v>0</v>
      </c>
      <c r="O40" s="3" t="e">
        <f t="shared" ca="1" si="0"/>
        <v>#NAME?</v>
      </c>
    </row>
    <row r="41" spans="2:15">
      <c r="B41" s="84">
        <f t="shared" si="1"/>
        <v>10</v>
      </c>
      <c r="C41" s="5"/>
      <c r="D41" s="18"/>
      <c r="E41" s="5"/>
      <c r="F41" s="5" t="s">
        <v>8</v>
      </c>
      <c r="G41" s="56"/>
      <c r="H41" s="5" t="s">
        <v>8</v>
      </c>
      <c r="I41" s="56"/>
      <c r="J41" s="5" t="s">
        <v>8</v>
      </c>
      <c r="K41" s="56"/>
      <c r="L41" s="5" t="s">
        <v>8</v>
      </c>
      <c r="M41" s="56"/>
      <c r="N41" s="77">
        <f t="shared" si="2"/>
        <v>0</v>
      </c>
      <c r="O41" s="3" t="e">
        <f t="shared" ca="1" si="0"/>
        <v>#NAME?</v>
      </c>
    </row>
    <row r="42" spans="2:15">
      <c r="B42" s="84">
        <f t="shared" si="1"/>
        <v>11</v>
      </c>
      <c r="C42" s="5"/>
      <c r="D42" s="18"/>
      <c r="E42" s="5"/>
      <c r="F42" s="5" t="s">
        <v>8</v>
      </c>
      <c r="G42" s="56"/>
      <c r="H42" s="5" t="s">
        <v>8</v>
      </c>
      <c r="I42" s="56"/>
      <c r="J42" s="5" t="s">
        <v>8</v>
      </c>
      <c r="K42" s="56"/>
      <c r="L42" s="5" t="s">
        <v>8</v>
      </c>
      <c r="M42" s="56"/>
      <c r="N42" s="77">
        <f t="shared" si="2"/>
        <v>0</v>
      </c>
      <c r="O42" s="3" t="e">
        <f t="shared" ca="1" si="0"/>
        <v>#NAME?</v>
      </c>
    </row>
    <row r="43" spans="2:15">
      <c r="B43" s="84">
        <f t="shared" si="1"/>
        <v>12</v>
      </c>
      <c r="C43" s="5"/>
      <c r="D43" s="18"/>
      <c r="E43" s="5"/>
      <c r="F43" s="5" t="s">
        <v>8</v>
      </c>
      <c r="G43" s="56"/>
      <c r="H43" s="5" t="s">
        <v>8</v>
      </c>
      <c r="I43" s="56"/>
      <c r="J43" s="5" t="s">
        <v>8</v>
      </c>
      <c r="K43" s="56"/>
      <c r="L43" s="5" t="s">
        <v>8</v>
      </c>
      <c r="M43" s="56"/>
      <c r="N43" s="77">
        <f t="shared" si="2"/>
        <v>0</v>
      </c>
      <c r="O43" s="3" t="e">
        <f t="shared" ca="1" si="0"/>
        <v>#NAME?</v>
      </c>
    </row>
    <row r="44" spans="2:15">
      <c r="B44" s="84">
        <f t="shared" si="1"/>
        <v>13</v>
      </c>
      <c r="C44" s="5"/>
      <c r="D44" s="18"/>
      <c r="E44" s="5"/>
      <c r="F44" s="5" t="s">
        <v>8</v>
      </c>
      <c r="G44" s="56"/>
      <c r="H44" s="5" t="s">
        <v>8</v>
      </c>
      <c r="I44" s="56"/>
      <c r="J44" s="5" t="s">
        <v>8</v>
      </c>
      <c r="K44" s="56"/>
      <c r="L44" s="5" t="s">
        <v>8</v>
      </c>
      <c r="M44" s="56"/>
      <c r="N44" s="77">
        <f t="shared" si="2"/>
        <v>0</v>
      </c>
      <c r="O44" s="3" t="e">
        <f t="shared" ca="1" si="0"/>
        <v>#NAME?</v>
      </c>
    </row>
    <row r="45" spans="2:15">
      <c r="B45" s="84">
        <f t="shared" si="1"/>
        <v>14</v>
      </c>
      <c r="C45" s="5"/>
      <c r="D45" s="18"/>
      <c r="E45" s="5"/>
      <c r="F45" s="5" t="s">
        <v>8</v>
      </c>
      <c r="G45" s="56"/>
      <c r="H45" s="5" t="s">
        <v>8</v>
      </c>
      <c r="I45" s="56"/>
      <c r="J45" s="5" t="s">
        <v>8</v>
      </c>
      <c r="K45" s="56"/>
      <c r="L45" s="5" t="s">
        <v>8</v>
      </c>
      <c r="M45" s="56"/>
      <c r="N45" s="77">
        <f t="shared" si="2"/>
        <v>0</v>
      </c>
      <c r="O45" s="3" t="e">
        <f t="shared" ca="1" si="0"/>
        <v>#NAME?</v>
      </c>
    </row>
    <row r="46" spans="2:15">
      <c r="B46" s="84">
        <f t="shared" si="1"/>
        <v>15</v>
      </c>
      <c r="C46" s="5"/>
      <c r="D46" s="18"/>
      <c r="E46" s="5"/>
      <c r="F46" s="5" t="s">
        <v>8</v>
      </c>
      <c r="G46" s="56"/>
      <c r="H46" s="5" t="s">
        <v>8</v>
      </c>
      <c r="I46" s="56"/>
      <c r="J46" s="5" t="s">
        <v>8</v>
      </c>
      <c r="K46" s="56"/>
      <c r="L46" s="5" t="s">
        <v>8</v>
      </c>
      <c r="M46" s="56"/>
      <c r="N46" s="77">
        <f t="shared" si="2"/>
        <v>0</v>
      </c>
      <c r="O46" s="3" t="e">
        <f t="shared" ca="1" si="0"/>
        <v>#NAME?</v>
      </c>
    </row>
    <row r="47" spans="2:15">
      <c r="B47" s="84">
        <f t="shared" si="1"/>
        <v>16</v>
      </c>
      <c r="C47" s="5"/>
      <c r="D47" s="18"/>
      <c r="E47" s="5"/>
      <c r="F47" s="5" t="s">
        <v>8</v>
      </c>
      <c r="G47" s="56"/>
      <c r="H47" s="5" t="s">
        <v>8</v>
      </c>
      <c r="I47" s="56"/>
      <c r="J47" s="5" t="s">
        <v>8</v>
      </c>
      <c r="K47" s="56"/>
      <c r="L47" s="5" t="s">
        <v>8</v>
      </c>
      <c r="M47" s="56"/>
      <c r="N47" s="77">
        <f t="shared" si="2"/>
        <v>0</v>
      </c>
      <c r="O47" s="3" t="e">
        <f t="shared" ca="1" si="0"/>
        <v>#NAME?</v>
      </c>
    </row>
    <row r="48" spans="2:15">
      <c r="B48" s="84">
        <f t="shared" si="1"/>
        <v>17</v>
      </c>
      <c r="C48" s="5"/>
      <c r="D48" s="18"/>
      <c r="E48" s="5"/>
      <c r="F48" s="5" t="s">
        <v>8</v>
      </c>
      <c r="G48" s="56"/>
      <c r="H48" s="5" t="s">
        <v>8</v>
      </c>
      <c r="I48" s="56"/>
      <c r="J48" s="5" t="s">
        <v>8</v>
      </c>
      <c r="K48" s="56"/>
      <c r="L48" s="5" t="s">
        <v>8</v>
      </c>
      <c r="M48" s="56"/>
      <c r="N48" s="77">
        <f t="shared" si="2"/>
        <v>0</v>
      </c>
      <c r="O48" s="3" t="e">
        <f t="shared" ca="1" si="0"/>
        <v>#NAME?</v>
      </c>
    </row>
    <row r="49" spans="2:15">
      <c r="B49" s="84">
        <f t="shared" si="1"/>
        <v>18</v>
      </c>
      <c r="C49" s="5"/>
      <c r="D49" s="18"/>
      <c r="E49" s="5"/>
      <c r="F49" s="5" t="s">
        <v>8</v>
      </c>
      <c r="G49" s="56"/>
      <c r="H49" s="5" t="s">
        <v>8</v>
      </c>
      <c r="I49" s="56"/>
      <c r="J49" s="5" t="s">
        <v>8</v>
      </c>
      <c r="K49" s="56"/>
      <c r="L49" s="5" t="s">
        <v>8</v>
      </c>
      <c r="M49" s="56"/>
      <c r="N49" s="77">
        <f t="shared" si="2"/>
        <v>0</v>
      </c>
      <c r="O49" s="3" t="e">
        <f t="shared" ca="1" si="0"/>
        <v>#NAME?</v>
      </c>
    </row>
    <row r="50" spans="2:15">
      <c r="B50" s="84">
        <f t="shared" si="1"/>
        <v>19</v>
      </c>
      <c r="C50" s="5"/>
      <c r="D50" s="18"/>
      <c r="E50" s="5"/>
      <c r="F50" s="5" t="s">
        <v>8</v>
      </c>
      <c r="G50" s="56"/>
      <c r="H50" s="5" t="s">
        <v>8</v>
      </c>
      <c r="I50" s="56"/>
      <c r="J50" s="5" t="s">
        <v>8</v>
      </c>
      <c r="K50" s="56"/>
      <c r="L50" s="5" t="s">
        <v>8</v>
      </c>
      <c r="M50" s="56"/>
      <c r="N50" s="77">
        <f t="shared" si="2"/>
        <v>0</v>
      </c>
      <c r="O50" s="3" t="e">
        <f t="shared" ca="1" si="0"/>
        <v>#NAME?</v>
      </c>
    </row>
    <row r="51" spans="2:15">
      <c r="B51" s="85"/>
      <c r="C51" s="14"/>
      <c r="D51" s="23"/>
      <c r="E51" s="14"/>
      <c r="F51" s="2" t="s">
        <v>3</v>
      </c>
      <c r="G51" s="57"/>
      <c r="H51" s="2" t="s">
        <v>3</v>
      </c>
      <c r="I51" s="57"/>
      <c r="J51" s="2" t="s">
        <v>3</v>
      </c>
      <c r="K51" s="57"/>
      <c r="L51" s="2" t="s">
        <v>9</v>
      </c>
      <c r="M51" s="57"/>
      <c r="N51" s="73"/>
      <c r="O51" s="14"/>
    </row>
    <row r="52" spans="2:15">
      <c r="L52" s="4">
        <f>MIN(L3:L51)</f>
        <v>43.77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opLeftCell="C1" zoomScale="130" zoomScaleNormal="130" workbookViewId="0">
      <selection activeCell="D1" sqref="D1:F65536"/>
    </sheetView>
  </sheetViews>
  <sheetFormatPr defaultRowHeight="15"/>
  <cols>
    <col min="1" max="1" width="11.140625" style="2" customWidth="1"/>
    <col min="2" max="2" width="4.28515625" style="1" customWidth="1"/>
    <col min="3" max="3" width="13.140625" style="24" customWidth="1"/>
    <col min="4" max="4" width="11" style="24" customWidth="1"/>
    <col min="5" max="5" width="5" style="24" customWidth="1"/>
    <col min="6" max="6" width="5.42578125" style="24" customWidth="1"/>
    <col min="7" max="7" width="7.85546875" style="97" customWidth="1"/>
    <col min="8" max="8" width="8.140625" style="24" customWidth="1"/>
    <col min="9" max="9" width="9.5703125" style="62" customWidth="1"/>
    <col min="10" max="10" width="6.7109375" style="1" customWidth="1"/>
    <col min="11" max="11" width="7.85546875" style="58" customWidth="1"/>
    <col min="12" max="12" width="6.7109375" style="1" customWidth="1"/>
    <col min="13" max="13" width="7.140625" style="58" customWidth="1"/>
    <col min="14" max="14" width="9.140625" style="78"/>
    <col min="15" max="15" width="8.5703125" style="1" customWidth="1"/>
    <col min="16" max="16384" width="9.140625" style="1"/>
  </cols>
  <sheetData>
    <row r="1" spans="1:15" s="24" customFormat="1" ht="36" customHeight="1">
      <c r="A1" s="15" t="s">
        <v>51</v>
      </c>
      <c r="B1" s="83" t="s">
        <v>0</v>
      </c>
      <c r="C1" s="17" t="s">
        <v>1</v>
      </c>
      <c r="D1" s="25" t="s">
        <v>10</v>
      </c>
      <c r="E1" s="35" t="s">
        <v>11</v>
      </c>
      <c r="F1" s="36" t="s">
        <v>2</v>
      </c>
      <c r="G1" s="94" t="s">
        <v>44</v>
      </c>
      <c r="H1" s="36" t="s">
        <v>5</v>
      </c>
      <c r="I1" s="60" t="s">
        <v>45</v>
      </c>
      <c r="J1" s="15" t="s">
        <v>47</v>
      </c>
      <c r="K1" s="55" t="s">
        <v>46</v>
      </c>
      <c r="L1" s="23" t="s">
        <v>48</v>
      </c>
      <c r="M1" s="55" t="s">
        <v>46</v>
      </c>
      <c r="N1" s="79" t="s">
        <v>6</v>
      </c>
      <c r="O1" s="40" t="s">
        <v>7</v>
      </c>
    </row>
    <row r="2" spans="1:15" s="29" customFormat="1" ht="12.75" customHeight="1">
      <c r="A2" s="29" t="s">
        <v>54</v>
      </c>
      <c r="B2" s="51">
        <v>1</v>
      </c>
      <c r="C2" s="27" t="s">
        <v>28</v>
      </c>
      <c r="D2" s="27" t="s">
        <v>20</v>
      </c>
      <c r="E2" s="27">
        <v>8</v>
      </c>
      <c r="F2" s="37">
        <v>27.5</v>
      </c>
      <c r="G2" s="95">
        <f t="shared" ref="G2:G11" si="0">20*F2/45</f>
        <v>12.222222222222221</v>
      </c>
      <c r="H2" s="37">
        <v>7.8</v>
      </c>
      <c r="I2" s="56">
        <f t="shared" ref="I2:I11" si="1">30*H2/10</f>
        <v>23.4</v>
      </c>
      <c r="J2" s="29">
        <v>26.88</v>
      </c>
      <c r="K2" s="56">
        <f t="shared" ref="K2:K11" si="2">25*26.88/J2</f>
        <v>25</v>
      </c>
      <c r="L2" s="29">
        <v>45.4</v>
      </c>
      <c r="M2" s="56">
        <f t="shared" ref="M2:M11" si="3">25*42.95/L2</f>
        <v>23.650881057268723</v>
      </c>
      <c r="N2" s="76">
        <f t="shared" ref="N2:N11" si="4">G2+I2+K2+M2</f>
        <v>84.27310327949094</v>
      </c>
      <c r="O2" s="30" t="s">
        <v>78</v>
      </c>
    </row>
    <row r="3" spans="1:15" s="31" customFormat="1" ht="15.75" customHeight="1">
      <c r="A3" s="29" t="s">
        <v>59</v>
      </c>
      <c r="B3" s="50">
        <v>2</v>
      </c>
      <c r="C3" s="28" t="s">
        <v>35</v>
      </c>
      <c r="D3" s="28" t="s">
        <v>20</v>
      </c>
      <c r="E3" s="28">
        <v>7</v>
      </c>
      <c r="F3" s="38">
        <v>16</v>
      </c>
      <c r="G3" s="95">
        <f t="shared" si="0"/>
        <v>7.1111111111111107</v>
      </c>
      <c r="H3" s="38">
        <v>8.1999999999999993</v>
      </c>
      <c r="I3" s="56">
        <f t="shared" si="1"/>
        <v>24.599999999999998</v>
      </c>
      <c r="J3" s="26">
        <v>27.4</v>
      </c>
      <c r="K3" s="56">
        <f t="shared" si="2"/>
        <v>24.525547445255476</v>
      </c>
      <c r="L3" s="26">
        <v>42.95</v>
      </c>
      <c r="M3" s="56">
        <f t="shared" si="3"/>
        <v>25</v>
      </c>
      <c r="N3" s="75">
        <f t="shared" si="4"/>
        <v>81.236658556366592</v>
      </c>
      <c r="O3" s="32" t="s">
        <v>79</v>
      </c>
    </row>
    <row r="4" spans="1:15" s="31" customFormat="1" ht="18.75" customHeight="1">
      <c r="A4" s="29" t="s">
        <v>57</v>
      </c>
      <c r="B4" s="51">
        <v>3</v>
      </c>
      <c r="C4" s="27" t="s">
        <v>31</v>
      </c>
      <c r="D4" s="27" t="s">
        <v>20</v>
      </c>
      <c r="E4" s="27">
        <v>8</v>
      </c>
      <c r="F4" s="37">
        <v>22.75</v>
      </c>
      <c r="G4" s="95">
        <f t="shared" si="0"/>
        <v>10.111111111111111</v>
      </c>
      <c r="H4" s="37">
        <v>8</v>
      </c>
      <c r="I4" s="56">
        <f t="shared" si="1"/>
        <v>24</v>
      </c>
      <c r="J4" s="29">
        <v>41.53</v>
      </c>
      <c r="K4" s="56">
        <f t="shared" si="2"/>
        <v>16.181073922465686</v>
      </c>
      <c r="L4" s="29">
        <v>49.53</v>
      </c>
      <c r="M4" s="56">
        <f t="shared" si="3"/>
        <v>21.678780537048254</v>
      </c>
      <c r="N4" s="76">
        <f t="shared" si="4"/>
        <v>71.970965570625054</v>
      </c>
      <c r="O4" s="30" t="s">
        <v>79</v>
      </c>
    </row>
    <row r="5" spans="1:15" s="31" customFormat="1" ht="28.5" customHeight="1">
      <c r="A5" s="29" t="s">
        <v>55</v>
      </c>
      <c r="B5" s="50">
        <v>4</v>
      </c>
      <c r="C5" s="27" t="s">
        <v>30</v>
      </c>
      <c r="D5" s="28" t="s">
        <v>13</v>
      </c>
      <c r="E5" s="27">
        <v>7</v>
      </c>
      <c r="F5" s="27">
        <v>13</v>
      </c>
      <c r="G5" s="95">
        <f t="shared" si="0"/>
        <v>5.7777777777777777</v>
      </c>
      <c r="H5" s="27">
        <v>7.4</v>
      </c>
      <c r="I5" s="56">
        <f t="shared" si="1"/>
        <v>22.2</v>
      </c>
      <c r="J5" s="30">
        <v>36.31</v>
      </c>
      <c r="K5" s="56">
        <f t="shared" si="2"/>
        <v>18.507298264940786</v>
      </c>
      <c r="L5" s="29">
        <v>52.62</v>
      </c>
      <c r="M5" s="56">
        <f t="shared" si="3"/>
        <v>20.40573926263778</v>
      </c>
      <c r="N5" s="80">
        <f t="shared" si="4"/>
        <v>66.890815305356341</v>
      </c>
      <c r="O5" s="30"/>
    </row>
    <row r="6" spans="1:15" s="31" customFormat="1" ht="29.25" customHeight="1">
      <c r="A6" s="29" t="s">
        <v>56</v>
      </c>
      <c r="B6" s="51">
        <v>5</v>
      </c>
      <c r="C6" s="27" t="s">
        <v>29</v>
      </c>
      <c r="D6" s="27" t="s">
        <v>20</v>
      </c>
      <c r="E6" s="27">
        <v>8</v>
      </c>
      <c r="F6" s="37">
        <v>6.25</v>
      </c>
      <c r="G6" s="95">
        <f t="shared" si="0"/>
        <v>2.7777777777777777</v>
      </c>
      <c r="H6" s="37">
        <v>7</v>
      </c>
      <c r="I6" s="56">
        <f t="shared" si="1"/>
        <v>21</v>
      </c>
      <c r="J6" s="29">
        <v>36.76</v>
      </c>
      <c r="K6" s="56">
        <f t="shared" si="2"/>
        <v>18.280739934711644</v>
      </c>
      <c r="L6" s="29">
        <v>50.37</v>
      </c>
      <c r="M6" s="56">
        <f t="shared" si="3"/>
        <v>21.317252332737741</v>
      </c>
      <c r="N6" s="76">
        <f t="shared" si="4"/>
        <v>63.375770045227156</v>
      </c>
      <c r="O6" s="30"/>
    </row>
    <row r="7" spans="1:15" s="31" customFormat="1" ht="30.75" customHeight="1">
      <c r="A7" s="29" t="s">
        <v>53</v>
      </c>
      <c r="B7" s="50">
        <v>6</v>
      </c>
      <c r="C7" s="27" t="s">
        <v>27</v>
      </c>
      <c r="D7" s="27" t="s">
        <v>12</v>
      </c>
      <c r="E7" s="27">
        <v>8</v>
      </c>
      <c r="F7" s="27">
        <v>10</v>
      </c>
      <c r="G7" s="95">
        <f t="shared" si="0"/>
        <v>4.4444444444444446</v>
      </c>
      <c r="H7" s="27">
        <v>7.5</v>
      </c>
      <c r="I7" s="56">
        <f t="shared" si="1"/>
        <v>22.5</v>
      </c>
      <c r="J7" s="29">
        <v>38.61</v>
      </c>
      <c r="K7" s="56">
        <f t="shared" si="2"/>
        <v>17.404817404817404</v>
      </c>
      <c r="L7" s="29">
        <v>65.06</v>
      </c>
      <c r="M7" s="56">
        <f t="shared" si="3"/>
        <v>16.503996311097449</v>
      </c>
      <c r="N7" s="76">
        <f t="shared" si="4"/>
        <v>60.853258160359303</v>
      </c>
      <c r="O7" s="30"/>
    </row>
    <row r="8" spans="1:15" s="31" customFormat="1" ht="12" customHeight="1">
      <c r="A8" s="29" t="s">
        <v>58</v>
      </c>
      <c r="B8" s="51">
        <v>7</v>
      </c>
      <c r="C8" s="27" t="s">
        <v>32</v>
      </c>
      <c r="D8" s="28" t="s">
        <v>13</v>
      </c>
      <c r="E8" s="27">
        <v>7</v>
      </c>
      <c r="F8" s="27">
        <v>12</v>
      </c>
      <c r="G8" s="95">
        <f t="shared" si="0"/>
        <v>5.333333333333333</v>
      </c>
      <c r="H8" s="27">
        <v>8.1999999999999993</v>
      </c>
      <c r="I8" s="56">
        <f t="shared" si="1"/>
        <v>24.599999999999998</v>
      </c>
      <c r="J8" s="30">
        <v>58.76</v>
      </c>
      <c r="K8" s="56">
        <f t="shared" si="2"/>
        <v>11.436351259360109</v>
      </c>
      <c r="L8" s="29">
        <v>57.62</v>
      </c>
      <c r="M8" s="56">
        <f t="shared" si="3"/>
        <v>18.635022561610551</v>
      </c>
      <c r="N8" s="80">
        <f t="shared" si="4"/>
        <v>60.004707154303986</v>
      </c>
      <c r="O8" s="30"/>
    </row>
    <row r="9" spans="1:15" s="31" customFormat="1" ht="15" customHeight="1">
      <c r="A9" s="29" t="s">
        <v>60</v>
      </c>
      <c r="B9" s="50">
        <v>8</v>
      </c>
      <c r="C9" s="27" t="s">
        <v>33</v>
      </c>
      <c r="D9" s="27" t="s">
        <v>13</v>
      </c>
      <c r="E9" s="27">
        <v>7</v>
      </c>
      <c r="F9" s="27">
        <v>12.75</v>
      </c>
      <c r="G9" s="95">
        <f t="shared" si="0"/>
        <v>5.666666666666667</v>
      </c>
      <c r="H9" s="27">
        <v>6</v>
      </c>
      <c r="I9" s="56">
        <f t="shared" si="1"/>
        <v>18</v>
      </c>
      <c r="J9" s="9">
        <v>41.03</v>
      </c>
      <c r="K9" s="56">
        <f t="shared" si="2"/>
        <v>16.378259809895198</v>
      </c>
      <c r="L9" s="9">
        <v>56.99</v>
      </c>
      <c r="M9" s="56">
        <f t="shared" si="3"/>
        <v>18.841024741182665</v>
      </c>
      <c r="N9" s="80">
        <f t="shared" si="4"/>
        <v>58.885951217744534</v>
      </c>
      <c r="O9" s="30"/>
    </row>
    <row r="10" spans="1:15" s="31" customFormat="1" ht="26.25" customHeight="1">
      <c r="A10" s="29" t="s">
        <v>61</v>
      </c>
      <c r="B10" s="51">
        <v>9</v>
      </c>
      <c r="C10" s="27" t="s">
        <v>34</v>
      </c>
      <c r="D10" s="28" t="s">
        <v>19</v>
      </c>
      <c r="E10" s="27">
        <v>7</v>
      </c>
      <c r="F10" s="27">
        <v>15</v>
      </c>
      <c r="G10" s="95">
        <f t="shared" si="0"/>
        <v>6.666666666666667</v>
      </c>
      <c r="H10" s="27">
        <v>7.6</v>
      </c>
      <c r="I10" s="56">
        <f t="shared" si="1"/>
        <v>22.8</v>
      </c>
      <c r="J10" s="9">
        <v>61.11</v>
      </c>
      <c r="K10" s="56">
        <f t="shared" si="2"/>
        <v>10.996563573883162</v>
      </c>
      <c r="L10" s="9">
        <v>60.53</v>
      </c>
      <c r="M10" s="56">
        <f t="shared" si="3"/>
        <v>17.739137617710227</v>
      </c>
      <c r="N10" s="81">
        <f t="shared" si="4"/>
        <v>58.202367858260061</v>
      </c>
      <c r="O10" s="30"/>
    </row>
    <row r="11" spans="1:15" s="31" customFormat="1" ht="14.25" customHeight="1">
      <c r="A11" s="29" t="s">
        <v>52</v>
      </c>
      <c r="B11" s="50">
        <v>10</v>
      </c>
      <c r="C11" s="27" t="s">
        <v>26</v>
      </c>
      <c r="D11" s="28" t="s">
        <v>13</v>
      </c>
      <c r="E11" s="27">
        <v>8</v>
      </c>
      <c r="F11" s="27">
        <v>9.5</v>
      </c>
      <c r="G11" s="95">
        <f t="shared" si="0"/>
        <v>4.2222222222222223</v>
      </c>
      <c r="H11" s="27">
        <v>7.2</v>
      </c>
      <c r="I11" s="56">
        <f t="shared" si="1"/>
        <v>21.6</v>
      </c>
      <c r="J11" s="29">
        <v>53.43</v>
      </c>
      <c r="K11" s="56">
        <f t="shared" si="2"/>
        <v>12.577203818079731</v>
      </c>
      <c r="L11" s="29">
        <v>68.89</v>
      </c>
      <c r="M11" s="56">
        <f t="shared" si="3"/>
        <v>15.586442154158803</v>
      </c>
      <c r="N11" s="80">
        <f t="shared" si="4"/>
        <v>53.985868194460757</v>
      </c>
      <c r="O11" s="30"/>
    </row>
    <row r="12" spans="1:15" s="31" customFormat="1">
      <c r="A12" s="29"/>
      <c r="B12" s="51"/>
      <c r="C12" s="27"/>
      <c r="D12" s="27"/>
      <c r="E12" s="27"/>
      <c r="F12" s="37"/>
      <c r="G12" s="95"/>
      <c r="H12" s="37"/>
      <c r="I12" s="61"/>
      <c r="J12" s="11"/>
      <c r="K12" s="56"/>
      <c r="L12" s="10"/>
      <c r="M12" s="56"/>
      <c r="N12" s="77"/>
      <c r="O12" s="30"/>
    </row>
    <row r="13" spans="1:15" s="31" customFormat="1">
      <c r="A13" s="29"/>
      <c r="B13" s="50"/>
      <c r="C13" s="27"/>
      <c r="D13" s="27"/>
      <c r="E13" s="27"/>
      <c r="F13" s="27"/>
      <c r="G13" s="95"/>
      <c r="H13" s="27"/>
      <c r="I13" s="61"/>
      <c r="J13" s="11"/>
      <c r="K13" s="56"/>
      <c r="L13" s="10"/>
      <c r="M13" s="56"/>
      <c r="N13" s="82"/>
      <c r="O13" s="30"/>
    </row>
    <row r="14" spans="1:15" s="31" customFormat="1">
      <c r="A14" s="29"/>
      <c r="B14" s="51"/>
      <c r="C14" s="27"/>
      <c r="D14" s="27"/>
      <c r="E14" s="27"/>
      <c r="F14" s="37"/>
      <c r="G14" s="95"/>
      <c r="H14" s="37"/>
      <c r="I14" s="61"/>
      <c r="J14" s="11"/>
      <c r="K14" s="56"/>
      <c r="L14" s="12"/>
      <c r="M14" s="56"/>
      <c r="N14" s="77"/>
      <c r="O14" s="30"/>
    </row>
    <row r="15" spans="1:15" s="31" customFormat="1">
      <c r="A15" s="29"/>
      <c r="B15" s="50"/>
      <c r="C15" s="27"/>
      <c r="D15" s="27"/>
      <c r="E15" s="27"/>
      <c r="F15" s="27"/>
      <c r="G15" s="95"/>
      <c r="H15" s="27"/>
      <c r="I15" s="61"/>
      <c r="J15" s="11"/>
      <c r="K15" s="56"/>
      <c r="L15" s="10"/>
      <c r="M15" s="56"/>
      <c r="N15" s="77"/>
      <c r="O15" s="30"/>
    </row>
    <row r="16" spans="1:15" s="31" customFormat="1">
      <c r="A16" s="29"/>
      <c r="B16" s="51"/>
      <c r="C16" s="27"/>
      <c r="D16" s="27"/>
      <c r="E16" s="27"/>
      <c r="F16" s="37"/>
      <c r="G16" s="95"/>
      <c r="H16" s="37"/>
      <c r="I16" s="61"/>
      <c r="J16" s="9"/>
      <c r="K16" s="56"/>
      <c r="L16" s="9"/>
      <c r="M16" s="56"/>
      <c r="N16" s="77"/>
      <c r="O16" s="30"/>
    </row>
    <row r="17" spans="1:15" s="31" customFormat="1">
      <c r="A17" s="29"/>
      <c r="B17" s="50"/>
      <c r="C17" s="27"/>
      <c r="D17" s="27"/>
      <c r="E17" s="27"/>
      <c r="F17" s="27"/>
      <c r="G17" s="95"/>
      <c r="H17" s="27"/>
      <c r="I17" s="61"/>
      <c r="J17" s="16"/>
      <c r="K17" s="56"/>
      <c r="L17" s="16"/>
      <c r="M17" s="56"/>
      <c r="N17" s="77"/>
      <c r="O17" s="30"/>
    </row>
    <row r="18" spans="1:15" s="31" customFormat="1">
      <c r="A18" s="29"/>
      <c r="B18" s="51"/>
      <c r="C18" s="27"/>
      <c r="D18" s="27"/>
      <c r="E18" s="27"/>
      <c r="F18" s="37"/>
      <c r="G18" s="95"/>
      <c r="H18" s="37"/>
      <c r="I18" s="61"/>
      <c r="J18" s="9"/>
      <c r="K18" s="56"/>
      <c r="L18" s="9"/>
      <c r="M18" s="56"/>
      <c r="N18" s="77"/>
      <c r="O18" s="30"/>
    </row>
    <row r="19" spans="1:15" s="31" customFormat="1">
      <c r="A19" s="29"/>
      <c r="B19" s="50"/>
      <c r="C19" s="27"/>
      <c r="D19" s="27"/>
      <c r="E19" s="27"/>
      <c r="F19" s="27"/>
      <c r="G19" s="95"/>
      <c r="H19" s="27"/>
      <c r="I19" s="61"/>
      <c r="J19" s="16"/>
      <c r="K19" s="56"/>
      <c r="L19" s="16"/>
      <c r="M19" s="56"/>
      <c r="N19" s="77"/>
      <c r="O19" s="30"/>
    </row>
    <row r="20" spans="1:15" s="31" customFormat="1">
      <c r="A20" s="29"/>
      <c r="B20" s="51"/>
      <c r="C20" s="27"/>
      <c r="D20" s="27"/>
      <c r="E20" s="27"/>
      <c r="F20" s="27"/>
      <c r="G20" s="95"/>
      <c r="H20" s="27"/>
      <c r="I20" s="61"/>
      <c r="J20" s="6"/>
      <c r="K20" s="56"/>
      <c r="L20" s="6"/>
      <c r="M20" s="56"/>
      <c r="N20" s="77"/>
      <c r="O20" s="30"/>
    </row>
    <row r="21" spans="1:15" s="31" customFormat="1">
      <c r="A21" s="29"/>
      <c r="B21" s="50"/>
      <c r="C21" s="27"/>
      <c r="D21" s="27"/>
      <c r="E21" s="27"/>
      <c r="F21" s="27"/>
      <c r="G21" s="95"/>
      <c r="H21" s="27"/>
      <c r="I21" s="61"/>
      <c r="J21" s="6"/>
      <c r="K21" s="56"/>
      <c r="L21" s="6"/>
      <c r="M21" s="56"/>
      <c r="N21" s="82"/>
      <c r="O21" s="30"/>
    </row>
    <row r="22" spans="1:15" s="31" customFormat="1">
      <c r="A22" s="29"/>
      <c r="B22" s="51"/>
      <c r="C22" s="27"/>
      <c r="D22" s="27"/>
      <c r="E22" s="27"/>
      <c r="F22" s="27"/>
      <c r="G22" s="95"/>
      <c r="H22" s="27"/>
      <c r="I22" s="61"/>
      <c r="J22" s="6"/>
      <c r="K22" s="56"/>
      <c r="L22" s="6"/>
      <c r="M22" s="56"/>
      <c r="N22" s="77"/>
      <c r="O22" s="30"/>
    </row>
    <row r="23" spans="1:15" s="31" customFormat="1">
      <c r="A23" s="29"/>
      <c r="B23" s="50"/>
      <c r="C23" s="27"/>
      <c r="D23" s="27"/>
      <c r="E23" s="27"/>
      <c r="F23" s="27"/>
      <c r="G23" s="95"/>
      <c r="H23" s="27"/>
      <c r="I23" s="61"/>
      <c r="J23" s="6"/>
      <c r="K23" s="56"/>
      <c r="L23" s="6"/>
      <c r="M23" s="56"/>
      <c r="N23" s="77"/>
      <c r="O23" s="30"/>
    </row>
    <row r="24" spans="1:15" s="31" customFormat="1">
      <c r="A24" s="29"/>
      <c r="B24" s="51"/>
      <c r="C24" s="27"/>
      <c r="D24" s="27"/>
      <c r="E24" s="27"/>
      <c r="F24" s="37"/>
      <c r="G24" s="95"/>
      <c r="H24" s="37"/>
      <c r="I24" s="61"/>
      <c r="J24" s="6"/>
      <c r="K24" s="56"/>
      <c r="L24" s="6"/>
      <c r="M24" s="56"/>
      <c r="N24" s="77"/>
      <c r="O24" s="30"/>
    </row>
    <row r="25" spans="1:15" s="31" customFormat="1">
      <c r="A25" s="29"/>
      <c r="B25" s="50"/>
      <c r="C25" s="27"/>
      <c r="D25" s="27"/>
      <c r="E25" s="27"/>
      <c r="F25" s="27"/>
      <c r="G25" s="95"/>
      <c r="H25" s="27"/>
      <c r="I25" s="61"/>
      <c r="J25" s="6"/>
      <c r="K25" s="56"/>
      <c r="L25" s="6"/>
      <c r="M25" s="56"/>
      <c r="N25" s="77"/>
      <c r="O25" s="30"/>
    </row>
    <row r="26" spans="1:15" s="31" customFormat="1">
      <c r="A26" s="29"/>
      <c r="B26" s="51"/>
      <c r="C26" s="27"/>
      <c r="D26" s="27"/>
      <c r="E26" s="27"/>
      <c r="F26" s="37"/>
      <c r="G26" s="95"/>
      <c r="H26" s="37"/>
      <c r="I26" s="61"/>
      <c r="J26" s="6"/>
      <c r="K26" s="56"/>
      <c r="L26" s="6"/>
      <c r="M26" s="56"/>
      <c r="N26" s="77"/>
      <c r="O26" s="30"/>
    </row>
    <row r="27" spans="1:15" s="31" customFormat="1">
      <c r="A27" s="29"/>
      <c r="B27" s="50"/>
      <c r="C27" s="27"/>
      <c r="D27" s="27"/>
      <c r="E27" s="27"/>
      <c r="F27" s="27"/>
      <c r="G27" s="95"/>
      <c r="H27" s="27"/>
      <c r="I27" s="61"/>
      <c r="J27" s="5"/>
      <c r="K27" s="56"/>
      <c r="L27" s="5"/>
      <c r="M27" s="56"/>
      <c r="N27" s="82"/>
      <c r="O27" s="30"/>
    </row>
    <row r="28" spans="1:15" s="31" customFormat="1">
      <c r="A28" s="29"/>
      <c r="B28" s="51"/>
      <c r="C28" s="27"/>
      <c r="D28" s="27"/>
      <c r="E28" s="27"/>
      <c r="F28" s="27"/>
      <c r="G28" s="95"/>
      <c r="H28" s="27"/>
      <c r="I28" s="61"/>
      <c r="J28" s="5"/>
      <c r="K28" s="56"/>
      <c r="L28" s="5"/>
      <c r="M28" s="56"/>
      <c r="N28" s="77"/>
      <c r="O28" s="30"/>
    </row>
    <row r="29" spans="1:15" s="31" customFormat="1">
      <c r="A29" s="29"/>
      <c r="B29" s="50"/>
      <c r="C29" s="27"/>
      <c r="D29" s="27"/>
      <c r="E29" s="27"/>
      <c r="F29" s="27"/>
      <c r="G29" s="95"/>
      <c r="H29" s="27"/>
      <c r="I29" s="61"/>
      <c r="J29" s="5"/>
      <c r="K29" s="56"/>
      <c r="L29" s="5"/>
      <c r="M29" s="56"/>
      <c r="N29" s="77"/>
      <c r="O29" s="30"/>
    </row>
    <row r="30" spans="1:15" s="31" customFormat="1">
      <c r="A30" s="29"/>
      <c r="B30" s="51"/>
      <c r="C30" s="27"/>
      <c r="D30" s="27"/>
      <c r="E30" s="27"/>
      <c r="F30" s="27"/>
      <c r="G30" s="95"/>
      <c r="H30" s="27"/>
      <c r="I30" s="61"/>
      <c r="J30" s="5"/>
      <c r="K30" s="56"/>
      <c r="L30" s="5"/>
      <c r="M30" s="56"/>
      <c r="N30" s="77"/>
      <c r="O30" s="30"/>
    </row>
    <row r="31" spans="1:15" s="31" customFormat="1">
      <c r="A31" s="29"/>
      <c r="B31" s="51"/>
      <c r="C31" s="27"/>
      <c r="D31" s="27"/>
      <c r="E31" s="27"/>
      <c r="F31" s="27"/>
      <c r="G31" s="95"/>
      <c r="H31" s="27"/>
      <c r="I31" s="61"/>
      <c r="J31" s="5"/>
      <c r="K31" s="56"/>
      <c r="L31" s="5"/>
      <c r="M31" s="56"/>
      <c r="N31" s="77"/>
      <c r="O31" s="30"/>
    </row>
    <row r="32" spans="1:15" s="31" customFormat="1">
      <c r="A32" s="29"/>
      <c r="B32" s="51"/>
      <c r="C32" s="27"/>
      <c r="D32" s="27"/>
      <c r="E32" s="27"/>
      <c r="F32" s="27"/>
      <c r="G32" s="95"/>
      <c r="H32" s="27"/>
      <c r="I32" s="61"/>
      <c r="J32" s="5" t="s">
        <v>8</v>
      </c>
      <c r="K32" s="56"/>
      <c r="L32" s="5" t="s">
        <v>8</v>
      </c>
      <c r="M32" s="56"/>
      <c r="N32" s="77"/>
      <c r="O32" s="30"/>
    </row>
    <row r="33" spans="1:15" s="31" customFormat="1">
      <c r="A33" s="29"/>
      <c r="B33" s="51"/>
      <c r="C33" s="27"/>
      <c r="D33" s="27"/>
      <c r="E33" s="27"/>
      <c r="F33" s="27"/>
      <c r="G33" s="95"/>
      <c r="H33" s="27"/>
      <c r="I33" s="61"/>
      <c r="J33" s="5" t="s">
        <v>8</v>
      </c>
      <c r="K33" s="56"/>
      <c r="L33" s="5" t="s">
        <v>8</v>
      </c>
      <c r="M33" s="56"/>
      <c r="N33" s="77"/>
      <c r="O33" s="30"/>
    </row>
    <row r="34" spans="1:15" s="31" customFormat="1">
      <c r="A34" s="29"/>
      <c r="B34" s="51"/>
      <c r="C34" s="27"/>
      <c r="D34" s="27"/>
      <c r="E34" s="27"/>
      <c r="F34" s="27"/>
      <c r="G34" s="95"/>
      <c r="H34" s="27"/>
      <c r="I34" s="61"/>
      <c r="J34" s="5" t="s">
        <v>8</v>
      </c>
      <c r="K34" s="56"/>
      <c r="L34" s="5" t="s">
        <v>8</v>
      </c>
      <c r="M34" s="56"/>
      <c r="N34" s="77"/>
      <c r="O34" s="30"/>
    </row>
    <row r="35" spans="1:15" s="31" customFormat="1">
      <c r="A35" s="29"/>
      <c r="B35" s="51"/>
      <c r="C35" s="27"/>
      <c r="D35" s="27"/>
      <c r="E35" s="27"/>
      <c r="F35" s="27"/>
      <c r="G35" s="95"/>
      <c r="H35" s="27"/>
      <c r="I35" s="61"/>
      <c r="J35" s="5" t="s">
        <v>8</v>
      </c>
      <c r="K35" s="56"/>
      <c r="L35" s="5" t="s">
        <v>8</v>
      </c>
      <c r="M35" s="56"/>
      <c r="N35" s="77"/>
      <c r="O35" s="30"/>
    </row>
    <row r="36" spans="1:15" s="31" customFormat="1">
      <c r="A36" s="29"/>
      <c r="B36" s="51"/>
      <c r="C36" s="27"/>
      <c r="D36" s="27"/>
      <c r="E36" s="27"/>
      <c r="F36" s="27"/>
      <c r="G36" s="95"/>
      <c r="H36" s="27"/>
      <c r="I36" s="61"/>
      <c r="J36" s="5" t="s">
        <v>8</v>
      </c>
      <c r="K36" s="56"/>
      <c r="L36" s="5" t="s">
        <v>8</v>
      </c>
      <c r="M36" s="56"/>
      <c r="N36" s="77"/>
      <c r="O36" s="30"/>
    </row>
    <row r="37" spans="1:15" s="31" customFormat="1">
      <c r="A37" s="29"/>
      <c r="B37" s="51"/>
      <c r="C37" s="27"/>
      <c r="D37" s="27"/>
      <c r="E37" s="27"/>
      <c r="F37" s="27"/>
      <c r="G37" s="95"/>
      <c r="H37" s="27"/>
      <c r="I37" s="61"/>
      <c r="J37" s="5" t="s">
        <v>8</v>
      </c>
      <c r="K37" s="56"/>
      <c r="L37" s="5" t="s">
        <v>8</v>
      </c>
      <c r="M37" s="56"/>
      <c r="N37" s="77"/>
      <c r="O37" s="30"/>
    </row>
    <row r="38" spans="1:15" s="31" customFormat="1">
      <c r="A38" s="29"/>
      <c r="B38" s="51"/>
      <c r="C38" s="27"/>
      <c r="D38" s="27"/>
      <c r="E38" s="27"/>
      <c r="F38" s="27"/>
      <c r="G38" s="95"/>
      <c r="H38" s="27"/>
      <c r="I38" s="61"/>
      <c r="J38" s="5" t="s">
        <v>8</v>
      </c>
      <c r="K38" s="56"/>
      <c r="L38" s="5" t="s">
        <v>8</v>
      </c>
      <c r="M38" s="56"/>
      <c r="N38" s="77"/>
      <c r="O38" s="30"/>
    </row>
    <row r="39" spans="1:15" s="31" customFormat="1">
      <c r="A39" s="29"/>
      <c r="B39" s="51"/>
      <c r="C39" s="27"/>
      <c r="D39" s="27"/>
      <c r="E39" s="27"/>
      <c r="F39" s="27"/>
      <c r="G39" s="95"/>
      <c r="H39" s="27"/>
      <c r="I39" s="61"/>
      <c r="J39" s="5" t="s">
        <v>8</v>
      </c>
      <c r="K39" s="56"/>
      <c r="L39" s="5" t="s">
        <v>8</v>
      </c>
      <c r="M39" s="56"/>
      <c r="N39" s="77"/>
      <c r="O39" s="30"/>
    </row>
    <row r="40" spans="1:15" s="31" customFormat="1">
      <c r="A40" s="29"/>
      <c r="B40" s="51"/>
      <c r="C40" s="27"/>
      <c r="D40" s="27"/>
      <c r="E40" s="27"/>
      <c r="F40" s="27"/>
      <c r="G40" s="95"/>
      <c r="H40" s="27"/>
      <c r="I40" s="61"/>
      <c r="J40" s="5" t="s">
        <v>8</v>
      </c>
      <c r="K40" s="56"/>
      <c r="L40" s="5" t="s">
        <v>8</v>
      </c>
      <c r="M40" s="56"/>
      <c r="N40" s="77"/>
      <c r="O40" s="30"/>
    </row>
    <row r="41" spans="1:15" s="31" customFormat="1">
      <c r="A41" s="29"/>
      <c r="B41" s="51"/>
      <c r="C41" s="27"/>
      <c r="D41" s="27"/>
      <c r="E41" s="27"/>
      <c r="F41" s="27"/>
      <c r="G41" s="95"/>
      <c r="H41" s="27"/>
      <c r="I41" s="61"/>
      <c r="J41" s="5" t="s">
        <v>8</v>
      </c>
      <c r="K41" s="56"/>
      <c r="L41" s="5" t="s">
        <v>8</v>
      </c>
      <c r="M41" s="56"/>
      <c r="N41" s="77"/>
      <c r="O41" s="30"/>
    </row>
    <row r="42" spans="1:15" s="31" customFormat="1">
      <c r="A42" s="29"/>
      <c r="B42" s="51">
        <f t="shared" ref="B42:B50" si="5">B41+1</f>
        <v>1</v>
      </c>
      <c r="C42" s="27"/>
      <c r="D42" s="27"/>
      <c r="E42" s="27"/>
      <c r="F42" s="27" t="s">
        <v>8</v>
      </c>
      <c r="G42" s="95">
        <f t="shared" ref="G42:G50" si="6">IF(F42="-",0,IF(F42&gt;-25,25*F42/30))</f>
        <v>0</v>
      </c>
      <c r="H42" s="27" t="s">
        <v>8</v>
      </c>
      <c r="I42" s="61">
        <f t="shared" ref="I42:I50" si="7">IF(H42="-",0,IF(H42&gt;-10,25*H42/10))</f>
        <v>0</v>
      </c>
      <c r="J42" s="5" t="s">
        <v>8</v>
      </c>
      <c r="K42" s="56"/>
      <c r="L42" s="5" t="s">
        <v>8</v>
      </c>
      <c r="M42" s="56"/>
      <c r="N42" s="77">
        <f t="shared" ref="N42:N50" si="8">G42+I42+K42+M42</f>
        <v>0</v>
      </c>
      <c r="O42" s="30" t="e">
        <f t="shared" ref="O42:O50" ca="1" si="9">_xlfn.RANK.EQ(N42,N$3:N$51)</f>
        <v>#NAME?</v>
      </c>
    </row>
    <row r="43" spans="1:15">
      <c r="B43" s="84">
        <f t="shared" si="5"/>
        <v>2</v>
      </c>
      <c r="C43" s="18"/>
      <c r="D43" s="18"/>
      <c r="E43" s="18"/>
      <c r="F43" s="18" t="s">
        <v>8</v>
      </c>
      <c r="G43" s="95">
        <f t="shared" si="6"/>
        <v>0</v>
      </c>
      <c r="H43" s="18" t="s">
        <v>8</v>
      </c>
      <c r="I43" s="61">
        <f t="shared" si="7"/>
        <v>0</v>
      </c>
      <c r="J43" s="5" t="s">
        <v>8</v>
      </c>
      <c r="K43" s="56"/>
      <c r="L43" s="5" t="s">
        <v>8</v>
      </c>
      <c r="M43" s="56"/>
      <c r="N43" s="77">
        <f t="shared" si="8"/>
        <v>0</v>
      </c>
      <c r="O43" s="3" t="e">
        <f t="shared" ca="1" si="9"/>
        <v>#NAME?</v>
      </c>
    </row>
    <row r="44" spans="1:15">
      <c r="B44" s="84">
        <f t="shared" si="5"/>
        <v>3</v>
      </c>
      <c r="C44" s="18"/>
      <c r="D44" s="18"/>
      <c r="E44" s="18"/>
      <c r="F44" s="18" t="s">
        <v>8</v>
      </c>
      <c r="G44" s="95">
        <f t="shared" si="6"/>
        <v>0</v>
      </c>
      <c r="H44" s="18" t="s">
        <v>8</v>
      </c>
      <c r="I44" s="61">
        <f t="shared" si="7"/>
        <v>0</v>
      </c>
      <c r="J44" s="5" t="s">
        <v>8</v>
      </c>
      <c r="K44" s="56"/>
      <c r="L44" s="5" t="s">
        <v>8</v>
      </c>
      <c r="M44" s="56"/>
      <c r="N44" s="77">
        <f t="shared" si="8"/>
        <v>0</v>
      </c>
      <c r="O44" s="3" t="e">
        <f t="shared" ca="1" si="9"/>
        <v>#NAME?</v>
      </c>
    </row>
    <row r="45" spans="1:15">
      <c r="B45" s="84">
        <f t="shared" si="5"/>
        <v>4</v>
      </c>
      <c r="C45" s="18"/>
      <c r="D45" s="18"/>
      <c r="E45" s="18"/>
      <c r="F45" s="18" t="s">
        <v>8</v>
      </c>
      <c r="G45" s="95">
        <f t="shared" si="6"/>
        <v>0</v>
      </c>
      <c r="H45" s="18" t="s">
        <v>8</v>
      </c>
      <c r="I45" s="61">
        <f t="shared" si="7"/>
        <v>0</v>
      </c>
      <c r="J45" s="5" t="s">
        <v>8</v>
      </c>
      <c r="K45" s="56"/>
      <c r="L45" s="5" t="s">
        <v>8</v>
      </c>
      <c r="M45" s="56"/>
      <c r="N45" s="77">
        <f t="shared" si="8"/>
        <v>0</v>
      </c>
      <c r="O45" s="3" t="e">
        <f t="shared" ca="1" si="9"/>
        <v>#NAME?</v>
      </c>
    </row>
    <row r="46" spans="1:15">
      <c r="B46" s="84">
        <f t="shared" si="5"/>
        <v>5</v>
      </c>
      <c r="C46" s="18"/>
      <c r="D46" s="18"/>
      <c r="E46" s="18"/>
      <c r="F46" s="18" t="s">
        <v>8</v>
      </c>
      <c r="G46" s="95">
        <f t="shared" si="6"/>
        <v>0</v>
      </c>
      <c r="H46" s="18" t="s">
        <v>8</v>
      </c>
      <c r="I46" s="61">
        <f t="shared" si="7"/>
        <v>0</v>
      </c>
      <c r="J46" s="5" t="s">
        <v>8</v>
      </c>
      <c r="K46" s="56"/>
      <c r="L46" s="5" t="s">
        <v>8</v>
      </c>
      <c r="M46" s="56"/>
      <c r="N46" s="77">
        <f t="shared" si="8"/>
        <v>0</v>
      </c>
      <c r="O46" s="3" t="e">
        <f t="shared" ca="1" si="9"/>
        <v>#NAME?</v>
      </c>
    </row>
    <row r="47" spans="1:15">
      <c r="B47" s="84">
        <f t="shared" si="5"/>
        <v>6</v>
      </c>
      <c r="C47" s="18"/>
      <c r="D47" s="18"/>
      <c r="E47" s="18"/>
      <c r="F47" s="18" t="s">
        <v>8</v>
      </c>
      <c r="G47" s="95">
        <f t="shared" si="6"/>
        <v>0</v>
      </c>
      <c r="H47" s="18" t="s">
        <v>8</v>
      </c>
      <c r="I47" s="61">
        <f t="shared" si="7"/>
        <v>0</v>
      </c>
      <c r="J47" s="5" t="s">
        <v>8</v>
      </c>
      <c r="K47" s="56"/>
      <c r="L47" s="5" t="s">
        <v>8</v>
      </c>
      <c r="M47" s="56"/>
      <c r="N47" s="77">
        <f t="shared" si="8"/>
        <v>0</v>
      </c>
      <c r="O47" s="3" t="e">
        <f t="shared" ca="1" si="9"/>
        <v>#NAME?</v>
      </c>
    </row>
    <row r="48" spans="1:15">
      <c r="B48" s="84">
        <f t="shared" si="5"/>
        <v>7</v>
      </c>
      <c r="C48" s="18"/>
      <c r="D48" s="18"/>
      <c r="E48" s="18"/>
      <c r="F48" s="18" t="s">
        <v>8</v>
      </c>
      <c r="G48" s="95">
        <f t="shared" si="6"/>
        <v>0</v>
      </c>
      <c r="H48" s="18" t="s">
        <v>8</v>
      </c>
      <c r="I48" s="61">
        <f t="shared" si="7"/>
        <v>0</v>
      </c>
      <c r="J48" s="5" t="s">
        <v>8</v>
      </c>
      <c r="K48" s="56"/>
      <c r="L48" s="5" t="s">
        <v>8</v>
      </c>
      <c r="M48" s="56"/>
      <c r="N48" s="77">
        <f t="shared" si="8"/>
        <v>0</v>
      </c>
      <c r="O48" s="3" t="e">
        <f t="shared" ca="1" si="9"/>
        <v>#NAME?</v>
      </c>
    </row>
    <row r="49" spans="2:15">
      <c r="B49" s="84">
        <f t="shared" si="5"/>
        <v>8</v>
      </c>
      <c r="C49" s="18"/>
      <c r="D49" s="18"/>
      <c r="E49" s="18"/>
      <c r="F49" s="18" t="s">
        <v>8</v>
      </c>
      <c r="G49" s="95">
        <f t="shared" si="6"/>
        <v>0</v>
      </c>
      <c r="H49" s="18" t="s">
        <v>8</v>
      </c>
      <c r="I49" s="61">
        <f t="shared" si="7"/>
        <v>0</v>
      </c>
      <c r="J49" s="5" t="s">
        <v>8</v>
      </c>
      <c r="K49" s="56"/>
      <c r="L49" s="5" t="s">
        <v>8</v>
      </c>
      <c r="M49" s="56"/>
      <c r="N49" s="77">
        <f t="shared" si="8"/>
        <v>0</v>
      </c>
      <c r="O49" s="3" t="e">
        <f t="shared" ca="1" si="9"/>
        <v>#NAME?</v>
      </c>
    </row>
    <row r="50" spans="2:15">
      <c r="B50" s="84">
        <f t="shared" si="5"/>
        <v>9</v>
      </c>
      <c r="C50" s="18"/>
      <c r="D50" s="18"/>
      <c r="E50" s="18"/>
      <c r="F50" s="18" t="s">
        <v>8</v>
      </c>
      <c r="G50" s="95">
        <f t="shared" si="6"/>
        <v>0</v>
      </c>
      <c r="H50" s="18" t="s">
        <v>8</v>
      </c>
      <c r="I50" s="61">
        <f t="shared" si="7"/>
        <v>0</v>
      </c>
      <c r="J50" s="5" t="s">
        <v>8</v>
      </c>
      <c r="K50" s="56"/>
      <c r="L50" s="5" t="s">
        <v>8</v>
      </c>
      <c r="M50" s="56"/>
      <c r="N50" s="77">
        <f t="shared" si="8"/>
        <v>0</v>
      </c>
      <c r="O50" s="3" t="e">
        <f t="shared" ca="1" si="9"/>
        <v>#NAME?</v>
      </c>
    </row>
    <row r="51" spans="2:15" ht="30">
      <c r="B51" s="85"/>
      <c r="C51" s="23"/>
      <c r="D51" s="23"/>
      <c r="E51" s="23"/>
      <c r="F51" s="15" t="s">
        <v>3</v>
      </c>
      <c r="G51" s="96" t="s">
        <v>4</v>
      </c>
      <c r="H51" s="15" t="s">
        <v>3</v>
      </c>
      <c r="I51" s="55" t="s">
        <v>4</v>
      </c>
      <c r="J51" s="2" t="s">
        <v>3</v>
      </c>
      <c r="K51" s="57"/>
      <c r="L51" s="2" t="s">
        <v>9</v>
      </c>
      <c r="M51" s="57"/>
      <c r="N51" s="73"/>
      <c r="O51" s="14"/>
    </row>
    <row r="52" spans="2:15">
      <c r="L52" s="4">
        <f>MIN(L3:L51)</f>
        <v>42.95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opLeftCell="B1" zoomScale="145" zoomScaleNormal="145" workbookViewId="0">
      <selection activeCell="D1" sqref="D1"/>
    </sheetView>
  </sheetViews>
  <sheetFormatPr defaultRowHeight="15"/>
  <cols>
    <col min="1" max="1" width="11.5703125" style="2" customWidth="1"/>
    <col min="2" max="2" width="4.42578125" style="1" customWidth="1"/>
    <col min="3" max="3" width="12.85546875" style="24" customWidth="1"/>
    <col min="4" max="4" width="23.5703125" style="1" customWidth="1"/>
    <col min="5" max="5" width="8.7109375" style="42" customWidth="1"/>
    <col min="6" max="6" width="6.140625" style="31" customWidth="1"/>
    <col min="7" max="7" width="5.5703125" style="58" customWidth="1"/>
    <col min="8" max="8" width="8.7109375" style="1" customWidth="1"/>
    <col min="9" max="9" width="7.140625" style="58" customWidth="1"/>
    <col min="10" max="10" width="9" style="1" customWidth="1"/>
    <col min="11" max="11" width="7.85546875" style="58" customWidth="1"/>
    <col min="12" max="12" width="6.5703125" style="1" customWidth="1"/>
    <col min="13" max="13" width="9.140625" style="58"/>
    <col min="14" max="14" width="7.140625" style="78" customWidth="1"/>
    <col min="15" max="16384" width="9.140625" style="1"/>
  </cols>
  <sheetData>
    <row r="1" spans="1:16" s="15" customFormat="1" ht="45">
      <c r="A1" s="15" t="s">
        <v>51</v>
      </c>
      <c r="B1" s="86" t="s">
        <v>0</v>
      </c>
      <c r="C1" s="23" t="s">
        <v>1</v>
      </c>
      <c r="D1" s="23" t="s">
        <v>10</v>
      </c>
      <c r="E1" s="54" t="s">
        <v>11</v>
      </c>
      <c r="F1" s="27" t="s">
        <v>2</v>
      </c>
      <c r="G1" s="55" t="s">
        <v>44</v>
      </c>
      <c r="H1" s="15" t="s">
        <v>5</v>
      </c>
      <c r="I1" s="55" t="s">
        <v>45</v>
      </c>
      <c r="J1" s="15" t="s">
        <v>49</v>
      </c>
      <c r="K1" s="55" t="s">
        <v>46</v>
      </c>
      <c r="L1" s="23" t="s">
        <v>50</v>
      </c>
      <c r="M1" s="55" t="s">
        <v>46</v>
      </c>
      <c r="N1" s="73" t="s">
        <v>6</v>
      </c>
      <c r="O1" s="23" t="s">
        <v>7</v>
      </c>
    </row>
    <row r="2" spans="1:16" s="31" customFormat="1" ht="17.25" customHeight="1">
      <c r="A2" s="29" t="s">
        <v>77</v>
      </c>
      <c r="B2" s="50">
        <v>1</v>
      </c>
      <c r="C2" s="28" t="s">
        <v>18</v>
      </c>
      <c r="D2" s="43" t="s">
        <v>13</v>
      </c>
      <c r="E2" s="53">
        <v>10</v>
      </c>
      <c r="F2" s="50">
        <v>26.5</v>
      </c>
      <c r="G2" s="59">
        <f>20*F2/70</f>
        <v>7.5714285714285712</v>
      </c>
      <c r="H2" s="26">
        <v>8.3000000000000007</v>
      </c>
      <c r="I2" s="56">
        <f>30*H2/10</f>
        <v>24.900000000000002</v>
      </c>
      <c r="J2" s="26">
        <v>35.53</v>
      </c>
      <c r="K2" s="56">
        <f>25*35.53/J2</f>
        <v>25</v>
      </c>
      <c r="L2" s="26">
        <v>54.71</v>
      </c>
      <c r="M2" s="56">
        <f>25*54.71/L2</f>
        <v>25</v>
      </c>
      <c r="N2" s="75">
        <f>G2+I2+K2+M2</f>
        <v>82.471428571428575</v>
      </c>
      <c r="O2" s="32" t="s">
        <v>78</v>
      </c>
    </row>
    <row r="3" spans="1:16" s="31" customFormat="1" ht="15" customHeight="1">
      <c r="A3" s="29" t="s">
        <v>74</v>
      </c>
      <c r="B3" s="51">
        <v>2</v>
      </c>
      <c r="C3" s="27" t="s">
        <v>15</v>
      </c>
      <c r="D3" s="44" t="s">
        <v>13</v>
      </c>
      <c r="E3" s="53">
        <v>10</v>
      </c>
      <c r="F3" s="98">
        <v>19.5</v>
      </c>
      <c r="G3" s="59">
        <f>20*F3/70</f>
        <v>5.5714285714285712</v>
      </c>
      <c r="H3" s="29">
        <v>8.1</v>
      </c>
      <c r="I3" s="56">
        <f>30*H3/10</f>
        <v>24.3</v>
      </c>
      <c r="J3" s="29">
        <v>36.4</v>
      </c>
      <c r="K3" s="56">
        <f>25*35.53/J3</f>
        <v>24.402472527472529</v>
      </c>
      <c r="L3" s="29">
        <v>55.37</v>
      </c>
      <c r="M3" s="56">
        <f>25*54.71/L3</f>
        <v>24.702004695683584</v>
      </c>
      <c r="N3" s="76">
        <f>G3+I3+K3+M3</f>
        <v>78.975905794584691</v>
      </c>
      <c r="O3" s="30" t="s">
        <v>79</v>
      </c>
    </row>
    <row r="4" spans="1:16" s="31" customFormat="1" ht="15" customHeight="1">
      <c r="A4" s="29" t="s">
        <v>75</v>
      </c>
      <c r="B4" s="50">
        <v>3</v>
      </c>
      <c r="C4" s="27" t="s">
        <v>16</v>
      </c>
      <c r="D4" s="43" t="s">
        <v>12</v>
      </c>
      <c r="E4" s="53">
        <v>11</v>
      </c>
      <c r="F4" s="51">
        <v>32</v>
      </c>
      <c r="G4" s="59">
        <f>20*F4/70</f>
        <v>9.1428571428571423</v>
      </c>
      <c r="H4" s="29">
        <v>7.6</v>
      </c>
      <c r="I4" s="56">
        <f>30*H4/10</f>
        <v>22.8</v>
      </c>
      <c r="J4" s="29">
        <v>36.61</v>
      </c>
      <c r="K4" s="56">
        <f>25*35.53/J4</f>
        <v>24.262496585632341</v>
      </c>
      <c r="L4" s="29">
        <v>68.53</v>
      </c>
      <c r="M4" s="56">
        <f>25*54.71/L4</f>
        <v>19.958412374142711</v>
      </c>
      <c r="N4" s="76">
        <f>G4+I4+K4+M4</f>
        <v>76.163766102632195</v>
      </c>
      <c r="O4" s="30"/>
      <c r="P4" s="33"/>
    </row>
    <row r="5" spans="1:16" s="31" customFormat="1" ht="11.25" customHeight="1">
      <c r="A5" s="29" t="s">
        <v>76</v>
      </c>
      <c r="B5" s="51">
        <v>4</v>
      </c>
      <c r="C5" s="27" t="s">
        <v>17</v>
      </c>
      <c r="D5" s="44" t="s">
        <v>13</v>
      </c>
      <c r="E5" s="53">
        <v>11</v>
      </c>
      <c r="F5" s="51">
        <v>3</v>
      </c>
      <c r="G5" s="59">
        <f>20*F5/70</f>
        <v>0.8571428571428571</v>
      </c>
      <c r="H5" s="29">
        <v>8.5</v>
      </c>
      <c r="I5" s="56">
        <f>30*H5/10</f>
        <v>25.5</v>
      </c>
      <c r="J5" s="29">
        <v>35.94</v>
      </c>
      <c r="K5" s="56">
        <f>25*35.53/J5</f>
        <v>24.714802448525322</v>
      </c>
      <c r="L5" s="29">
        <v>65.180000000000007</v>
      </c>
      <c r="M5" s="56">
        <f>25*54.71/L5</f>
        <v>20.984197606627799</v>
      </c>
      <c r="N5" s="76">
        <f>G5+I5+K5+M5</f>
        <v>72.056142912295982</v>
      </c>
      <c r="O5" s="30"/>
    </row>
    <row r="6" spans="1:16" s="31" customFormat="1" ht="12.75" customHeight="1">
      <c r="A6" s="29" t="s">
        <v>73</v>
      </c>
      <c r="B6" s="50">
        <v>5</v>
      </c>
      <c r="C6" s="27" t="s">
        <v>14</v>
      </c>
      <c r="D6" s="44" t="s">
        <v>12</v>
      </c>
      <c r="E6" s="53">
        <v>11</v>
      </c>
      <c r="F6" s="51">
        <v>28.25</v>
      </c>
      <c r="G6" s="59">
        <f>20*F6/70</f>
        <v>8.0714285714285712</v>
      </c>
      <c r="H6" s="29">
        <v>7.2</v>
      </c>
      <c r="I6" s="56">
        <f>30*H6/10</f>
        <v>21.6</v>
      </c>
      <c r="J6" s="29">
        <v>40.81</v>
      </c>
      <c r="K6" s="56">
        <f>25*35.53/J6</f>
        <v>21.765498652291104</v>
      </c>
      <c r="L6" s="29">
        <v>69.83</v>
      </c>
      <c r="M6" s="56">
        <f>25*54.71/L6</f>
        <v>19.586853787770298</v>
      </c>
      <c r="N6" s="76">
        <f>G6+I6+K6+M6</f>
        <v>71.023781011489973</v>
      </c>
      <c r="O6" s="30"/>
    </row>
    <row r="7" spans="1:16" s="31" customFormat="1">
      <c r="A7" s="29"/>
      <c r="B7" s="51"/>
      <c r="C7" s="27"/>
      <c r="D7" s="43"/>
      <c r="E7" s="53"/>
      <c r="F7" s="51"/>
      <c r="G7" s="56"/>
      <c r="H7" s="29"/>
      <c r="I7" s="56"/>
      <c r="J7" s="29"/>
      <c r="K7" s="56"/>
      <c r="L7" s="29"/>
      <c r="M7" s="56"/>
      <c r="N7" s="77"/>
      <c r="O7" s="30"/>
      <c r="P7" s="34"/>
    </row>
    <row r="8" spans="1:16" s="31" customFormat="1">
      <c r="A8" s="29"/>
      <c r="B8" s="50"/>
      <c r="C8" s="27"/>
      <c r="D8" s="45"/>
      <c r="E8" s="29"/>
      <c r="F8" s="51"/>
      <c r="G8" s="56"/>
      <c r="H8" s="29"/>
      <c r="I8" s="56"/>
      <c r="J8" s="29"/>
      <c r="K8" s="56"/>
      <c r="L8" s="29"/>
      <c r="M8" s="56"/>
      <c r="N8" s="77"/>
      <c r="O8" s="30"/>
    </row>
    <row r="9" spans="1:16" s="31" customFormat="1">
      <c r="A9" s="29"/>
      <c r="B9" s="51"/>
      <c r="C9" s="27"/>
      <c r="D9" s="45"/>
      <c r="E9" s="29"/>
      <c r="F9" s="51"/>
      <c r="G9" s="56"/>
      <c r="H9" s="29"/>
      <c r="I9" s="56"/>
      <c r="J9" s="29"/>
      <c r="K9" s="56"/>
      <c r="L9" s="29"/>
      <c r="M9" s="56"/>
      <c r="N9" s="77"/>
      <c r="O9" s="30"/>
    </row>
    <row r="10" spans="1:16" s="31" customFormat="1">
      <c r="A10" s="29"/>
      <c r="B10" s="50"/>
      <c r="C10" s="27"/>
      <c r="D10" s="45"/>
      <c r="E10" s="29"/>
      <c r="F10" s="51"/>
      <c r="G10" s="56"/>
      <c r="H10" s="29"/>
      <c r="I10" s="56"/>
      <c r="J10" s="29"/>
      <c r="K10" s="56"/>
      <c r="L10" s="29"/>
      <c r="M10" s="56"/>
      <c r="N10" s="77"/>
      <c r="O10" s="30"/>
    </row>
    <row r="11" spans="1:16" s="31" customFormat="1">
      <c r="A11" s="29"/>
      <c r="B11" s="51"/>
      <c r="C11" s="27"/>
      <c r="D11" s="45"/>
      <c r="E11" s="29"/>
      <c r="F11" s="51"/>
      <c r="G11" s="56"/>
      <c r="H11" s="29"/>
      <c r="I11" s="56"/>
      <c r="J11" s="29"/>
      <c r="K11" s="56"/>
      <c r="L11" s="29"/>
      <c r="M11" s="56"/>
      <c r="N11" s="77"/>
      <c r="O11" s="30"/>
    </row>
    <row r="12" spans="1:16" s="31" customFormat="1">
      <c r="A12" s="29"/>
      <c r="B12" s="50"/>
      <c r="C12" s="27"/>
      <c r="D12" s="45"/>
      <c r="E12" s="29"/>
      <c r="F12" s="52"/>
      <c r="G12" s="56"/>
      <c r="H12" s="30"/>
      <c r="I12" s="56"/>
      <c r="J12" s="29"/>
      <c r="K12" s="56"/>
      <c r="L12" s="29"/>
      <c r="M12" s="56"/>
      <c r="N12" s="77"/>
      <c r="O12" s="30"/>
    </row>
    <row r="13" spans="1:16" s="31" customFormat="1">
      <c r="A13" s="29"/>
      <c r="B13" s="51"/>
      <c r="C13" s="27"/>
      <c r="D13" s="45"/>
      <c r="E13" s="29"/>
      <c r="F13" s="52"/>
      <c r="G13" s="56"/>
      <c r="H13" s="30"/>
      <c r="I13" s="56"/>
      <c r="J13" s="29"/>
      <c r="K13" s="56"/>
      <c r="L13" s="29"/>
      <c r="M13" s="56"/>
      <c r="N13" s="77"/>
      <c r="O13" s="30"/>
    </row>
    <row r="14" spans="1:16" s="8" customFormat="1">
      <c r="A14" s="6"/>
      <c r="B14" s="87"/>
      <c r="C14" s="21"/>
      <c r="D14" s="46"/>
      <c r="E14" s="6"/>
      <c r="F14" s="51"/>
      <c r="G14" s="56"/>
      <c r="H14" s="9"/>
      <c r="I14" s="56"/>
      <c r="J14" s="9"/>
      <c r="K14" s="56"/>
      <c r="L14" s="9"/>
      <c r="M14" s="56"/>
      <c r="N14" s="77"/>
      <c r="O14" s="7"/>
    </row>
    <row r="15" spans="1:16" s="8" customFormat="1">
      <c r="A15" s="6"/>
      <c r="B15" s="88"/>
      <c r="C15" s="20"/>
      <c r="D15" s="47"/>
      <c r="E15" s="6"/>
      <c r="F15" s="52"/>
      <c r="G15" s="56"/>
      <c r="H15" s="11"/>
      <c r="I15" s="56"/>
      <c r="J15" s="10"/>
      <c r="K15" s="56"/>
      <c r="L15" s="10"/>
      <c r="M15" s="56"/>
      <c r="N15" s="77"/>
      <c r="O15" s="7"/>
    </row>
    <row r="16" spans="1:16" s="8" customFormat="1">
      <c r="A16" s="6"/>
      <c r="B16" s="88"/>
      <c r="C16" s="21"/>
      <c r="D16" s="46"/>
      <c r="E16" s="6"/>
      <c r="F16" s="51"/>
      <c r="G16" s="56"/>
      <c r="H16" s="9"/>
      <c r="I16" s="56"/>
      <c r="J16" s="9"/>
      <c r="K16" s="56"/>
      <c r="L16" s="9"/>
      <c r="M16" s="56"/>
      <c r="N16" s="77"/>
      <c r="O16" s="7"/>
    </row>
    <row r="17" spans="1:15" s="8" customFormat="1">
      <c r="A17" s="6"/>
      <c r="B17" s="88"/>
      <c r="C17" s="22"/>
      <c r="D17" s="48"/>
      <c r="E17" s="6"/>
      <c r="F17" s="51"/>
      <c r="G17" s="56"/>
      <c r="H17" s="6"/>
      <c r="I17" s="56"/>
      <c r="J17" s="6"/>
      <c r="K17" s="56"/>
      <c r="L17" s="6"/>
      <c r="M17" s="56"/>
      <c r="N17" s="77"/>
      <c r="O17" s="7"/>
    </row>
    <row r="18" spans="1:15" s="8" customFormat="1">
      <c r="A18" s="6"/>
      <c r="B18" s="88"/>
      <c r="C18" s="22"/>
      <c r="D18" s="48"/>
      <c r="E18" s="6"/>
      <c r="F18" s="51"/>
      <c r="G18" s="56"/>
      <c r="H18" s="6"/>
      <c r="I18" s="56"/>
      <c r="J18" s="6"/>
      <c r="K18" s="56"/>
      <c r="L18" s="6"/>
      <c r="M18" s="56"/>
      <c r="N18" s="77"/>
      <c r="O18" s="7"/>
    </row>
    <row r="19" spans="1:15" s="8" customFormat="1">
      <c r="A19" s="6"/>
      <c r="B19" s="88"/>
      <c r="C19" s="22"/>
      <c r="D19" s="48"/>
      <c r="E19" s="6"/>
      <c r="F19" s="51"/>
      <c r="G19" s="56"/>
      <c r="H19" s="6"/>
      <c r="I19" s="56"/>
      <c r="J19" s="6"/>
      <c r="K19" s="56"/>
      <c r="L19" s="6"/>
      <c r="M19" s="56"/>
      <c r="N19" s="77"/>
      <c r="O19" s="7"/>
    </row>
    <row r="20" spans="1:15" s="8" customFormat="1">
      <c r="A20" s="6"/>
      <c r="B20" s="88"/>
      <c r="C20" s="22"/>
      <c r="D20" s="48"/>
      <c r="E20" s="6"/>
      <c r="F20" s="51"/>
      <c r="G20" s="56"/>
      <c r="H20" s="6"/>
      <c r="I20" s="56"/>
      <c r="J20" s="6"/>
      <c r="K20" s="56"/>
      <c r="L20" s="6"/>
      <c r="M20" s="56"/>
      <c r="N20" s="77"/>
      <c r="O20" s="7"/>
    </row>
    <row r="21" spans="1:15" s="8" customFormat="1">
      <c r="A21" s="6"/>
      <c r="B21" s="88"/>
      <c r="C21" s="22"/>
      <c r="D21" s="48"/>
      <c r="E21" s="6"/>
      <c r="F21" s="51"/>
      <c r="G21" s="56"/>
      <c r="H21" s="6"/>
      <c r="I21" s="56"/>
      <c r="J21" s="6"/>
      <c r="K21" s="56"/>
      <c r="L21" s="6"/>
      <c r="M21" s="56"/>
      <c r="N21" s="77"/>
      <c r="O21" s="7"/>
    </row>
    <row r="22" spans="1:15" s="8" customFormat="1">
      <c r="A22" s="6"/>
      <c r="B22" s="88"/>
      <c r="C22" s="22"/>
      <c r="D22" s="48"/>
      <c r="E22" s="6"/>
      <c r="F22" s="51"/>
      <c r="G22" s="56"/>
      <c r="H22" s="6"/>
      <c r="I22" s="56"/>
      <c r="J22" s="6"/>
      <c r="K22" s="56"/>
      <c r="L22" s="6"/>
      <c r="M22" s="56"/>
      <c r="N22" s="77"/>
      <c r="O22" s="7"/>
    </row>
    <row r="23" spans="1:15" s="8" customFormat="1">
      <c r="A23" s="6"/>
      <c r="B23" s="88"/>
      <c r="C23" s="22"/>
      <c r="D23" s="48"/>
      <c r="E23" s="6"/>
      <c r="F23" s="51"/>
      <c r="G23" s="56"/>
      <c r="H23" s="6"/>
      <c r="I23" s="56"/>
      <c r="J23" s="6"/>
      <c r="K23" s="56"/>
      <c r="L23" s="6"/>
      <c r="M23" s="56"/>
      <c r="N23" s="77"/>
      <c r="O23" s="7"/>
    </row>
    <row r="24" spans="1:15" s="8" customFormat="1">
      <c r="A24" s="6"/>
      <c r="B24" s="88"/>
      <c r="C24" s="22"/>
      <c r="D24" s="48"/>
      <c r="E24" s="6"/>
      <c r="F24" s="51"/>
      <c r="G24" s="56"/>
      <c r="H24" s="6"/>
      <c r="I24" s="56"/>
      <c r="J24" s="6"/>
      <c r="K24" s="56"/>
      <c r="L24" s="6"/>
      <c r="M24" s="56"/>
      <c r="N24" s="77"/>
      <c r="O24" s="7"/>
    </row>
    <row r="25" spans="1:15" s="8" customFormat="1">
      <c r="A25" s="6"/>
      <c r="B25" s="88"/>
      <c r="C25" s="22"/>
      <c r="D25" s="48"/>
      <c r="E25" s="6"/>
      <c r="F25" s="51"/>
      <c r="G25" s="56"/>
      <c r="H25" s="6"/>
      <c r="I25" s="56"/>
      <c r="J25" s="6"/>
      <c r="K25" s="56"/>
      <c r="L25" s="6"/>
      <c r="M25" s="56"/>
      <c r="N25" s="77"/>
      <c r="O25" s="7"/>
    </row>
    <row r="26" spans="1:15" s="8" customFormat="1">
      <c r="A26" s="6"/>
      <c r="B26" s="88"/>
      <c r="C26" s="22"/>
      <c r="D26" s="48"/>
      <c r="E26" s="6"/>
      <c r="F26" s="51"/>
      <c r="G26" s="56"/>
      <c r="H26" s="6"/>
      <c r="I26" s="56"/>
      <c r="J26" s="6"/>
      <c r="K26" s="56"/>
      <c r="L26" s="6"/>
      <c r="M26" s="56"/>
      <c r="N26" s="77"/>
      <c r="O26" s="7"/>
    </row>
    <row r="27" spans="1:15" s="8" customFormat="1">
      <c r="A27" s="6"/>
      <c r="B27" s="88"/>
      <c r="C27" s="22"/>
      <c r="D27" s="48"/>
      <c r="E27" s="6"/>
      <c r="F27" s="51"/>
      <c r="G27" s="56"/>
      <c r="H27" s="6"/>
      <c r="I27" s="56"/>
      <c r="J27" s="6"/>
      <c r="K27" s="56"/>
      <c r="L27" s="6"/>
      <c r="M27" s="56"/>
      <c r="N27" s="77"/>
      <c r="O27" s="7"/>
    </row>
    <row r="28" spans="1:15" s="8" customFormat="1">
      <c r="A28" s="6"/>
      <c r="B28" s="88"/>
      <c r="C28" s="22"/>
      <c r="D28" s="48"/>
      <c r="E28" s="6"/>
      <c r="F28" s="51"/>
      <c r="G28" s="56"/>
      <c r="H28" s="6"/>
      <c r="I28" s="56"/>
      <c r="J28" s="6"/>
      <c r="K28" s="56"/>
      <c r="L28" s="6"/>
      <c r="M28" s="56"/>
      <c r="N28" s="77"/>
      <c r="O28" s="7"/>
    </row>
    <row r="29" spans="1:15" s="8" customFormat="1">
      <c r="A29" s="6"/>
      <c r="B29" s="88"/>
      <c r="C29" s="22"/>
      <c r="D29" s="48"/>
      <c r="E29" s="6"/>
      <c r="F29" s="51"/>
      <c r="G29" s="56"/>
      <c r="H29" s="6"/>
      <c r="I29" s="56"/>
      <c r="J29" s="6"/>
      <c r="K29" s="56"/>
      <c r="L29" s="6"/>
      <c r="M29" s="56"/>
      <c r="N29" s="77"/>
      <c r="O29" s="7"/>
    </row>
    <row r="30" spans="1:15" s="8" customFormat="1">
      <c r="A30" s="6"/>
      <c r="B30" s="88"/>
      <c r="C30" s="22"/>
      <c r="D30" s="48"/>
      <c r="E30" s="6"/>
      <c r="F30" s="51"/>
      <c r="G30" s="56"/>
      <c r="H30" s="6"/>
      <c r="I30" s="56"/>
      <c r="J30" s="6"/>
      <c r="K30" s="56"/>
      <c r="L30" s="6"/>
      <c r="M30" s="56"/>
      <c r="N30" s="77"/>
      <c r="O30" s="7"/>
    </row>
    <row r="31" spans="1:15" s="8" customFormat="1">
      <c r="A31" s="6"/>
      <c r="B31" s="88"/>
      <c r="C31" s="22"/>
      <c r="D31" s="48"/>
      <c r="E31" s="6"/>
      <c r="F31" s="51"/>
      <c r="G31" s="56"/>
      <c r="H31" s="6"/>
      <c r="I31" s="56"/>
      <c r="J31" s="6"/>
      <c r="K31" s="56"/>
      <c r="L31" s="6"/>
      <c r="M31" s="56"/>
      <c r="N31" s="77"/>
      <c r="O31" s="7"/>
    </row>
    <row r="32" spans="1:15" s="8" customFormat="1">
      <c r="A32" s="6"/>
      <c r="B32" s="88"/>
      <c r="C32" s="22"/>
      <c r="D32" s="48"/>
      <c r="E32" s="6"/>
      <c r="F32" s="51"/>
      <c r="G32" s="56"/>
      <c r="H32" s="6"/>
      <c r="I32" s="56"/>
      <c r="J32" s="6"/>
      <c r="K32" s="56"/>
      <c r="L32" s="6"/>
      <c r="M32" s="56"/>
      <c r="N32" s="77"/>
      <c r="O32" s="7"/>
    </row>
    <row r="33" spans="1:16" s="8" customFormat="1">
      <c r="A33" s="6"/>
      <c r="B33" s="88">
        <f t="shared" ref="B33:B49" si="0">B32+1</f>
        <v>1</v>
      </c>
      <c r="C33" s="22"/>
      <c r="D33" s="48"/>
      <c r="E33" s="6"/>
      <c r="F33" s="51" t="s">
        <v>8</v>
      </c>
      <c r="G33" s="56">
        <f t="shared" ref="G33:G49" si="1">IF(F33="-",0,IF(F33&gt;-25,25*F33/41))</f>
        <v>0</v>
      </c>
      <c r="H33" s="6" t="s">
        <v>8</v>
      </c>
      <c r="I33" s="56">
        <f t="shared" ref="I33:I49" si="2">IF(H33="-",0,IF(H33&gt;-10,25*H33/10))</f>
        <v>0</v>
      </c>
      <c r="J33" s="6" t="s">
        <v>8</v>
      </c>
      <c r="K33" s="56">
        <f t="shared" ref="K33:K49" si="3">IF(J33="-",0,IF(J33&gt;0,25*J$51/J33))</f>
        <v>0</v>
      </c>
      <c r="L33" s="6" t="s">
        <v>8</v>
      </c>
      <c r="M33" s="56">
        <f t="shared" ref="M33:M49" si="4">IF(L33="-",0,IF(L33&gt;0,25*L$51/L33))</f>
        <v>0</v>
      </c>
      <c r="N33" s="77">
        <f t="shared" ref="N33:N49" si="5">G33+I33+K33+M33</f>
        <v>0</v>
      </c>
      <c r="O33" s="7" t="e">
        <f t="shared" ref="O33:O49" ca="1" si="6">_xlfn.RANK.EQ(N33,N$3:N$50)</f>
        <v>#NAME?</v>
      </c>
    </row>
    <row r="34" spans="1:16" s="8" customFormat="1">
      <c r="A34" s="6"/>
      <c r="B34" s="88">
        <f t="shared" si="0"/>
        <v>2</v>
      </c>
      <c r="C34" s="22"/>
      <c r="D34" s="48"/>
      <c r="E34" s="6"/>
      <c r="F34" s="51" t="s">
        <v>8</v>
      </c>
      <c r="G34" s="56">
        <f t="shared" si="1"/>
        <v>0</v>
      </c>
      <c r="H34" s="6" t="s">
        <v>8</v>
      </c>
      <c r="I34" s="56">
        <f t="shared" si="2"/>
        <v>0</v>
      </c>
      <c r="J34" s="6" t="s">
        <v>8</v>
      </c>
      <c r="K34" s="56">
        <f t="shared" si="3"/>
        <v>0</v>
      </c>
      <c r="L34" s="6" t="s">
        <v>8</v>
      </c>
      <c r="M34" s="56">
        <f t="shared" si="4"/>
        <v>0</v>
      </c>
      <c r="N34" s="77">
        <f t="shared" si="5"/>
        <v>0</v>
      </c>
      <c r="O34" s="7" t="e">
        <f t="shared" ca="1" si="6"/>
        <v>#NAME?</v>
      </c>
    </row>
    <row r="35" spans="1:16" s="8" customFormat="1">
      <c r="A35" s="6"/>
      <c r="B35" s="84">
        <f t="shared" si="0"/>
        <v>3</v>
      </c>
      <c r="C35" s="18"/>
      <c r="D35" s="49"/>
      <c r="E35" s="6"/>
      <c r="F35" s="51" t="s">
        <v>8</v>
      </c>
      <c r="G35" s="56">
        <f t="shared" si="1"/>
        <v>0</v>
      </c>
      <c r="H35" s="5" t="s">
        <v>8</v>
      </c>
      <c r="I35" s="56">
        <f t="shared" si="2"/>
        <v>0</v>
      </c>
      <c r="J35" s="5" t="s">
        <v>8</v>
      </c>
      <c r="K35" s="56">
        <f t="shared" si="3"/>
        <v>0</v>
      </c>
      <c r="L35" s="5" t="s">
        <v>8</v>
      </c>
      <c r="M35" s="56">
        <f t="shared" si="4"/>
        <v>0</v>
      </c>
      <c r="N35" s="77">
        <f t="shared" si="5"/>
        <v>0</v>
      </c>
      <c r="O35" s="3" t="e">
        <f t="shared" ca="1" si="6"/>
        <v>#NAME?</v>
      </c>
      <c r="P35" s="1"/>
    </row>
    <row r="36" spans="1:16">
      <c r="B36" s="84">
        <f t="shared" si="0"/>
        <v>4</v>
      </c>
      <c r="C36" s="18"/>
      <c r="D36" s="49"/>
      <c r="F36" s="51" t="s">
        <v>8</v>
      </c>
      <c r="G36" s="56">
        <f t="shared" si="1"/>
        <v>0</v>
      </c>
      <c r="H36" s="5" t="s">
        <v>8</v>
      </c>
      <c r="I36" s="56">
        <f t="shared" si="2"/>
        <v>0</v>
      </c>
      <c r="J36" s="5" t="s">
        <v>8</v>
      </c>
      <c r="K36" s="56">
        <f t="shared" si="3"/>
        <v>0</v>
      </c>
      <c r="L36" s="5" t="s">
        <v>8</v>
      </c>
      <c r="M36" s="56">
        <f t="shared" si="4"/>
        <v>0</v>
      </c>
      <c r="N36" s="77">
        <f t="shared" si="5"/>
        <v>0</v>
      </c>
      <c r="O36" s="3" t="e">
        <f t="shared" ca="1" si="6"/>
        <v>#NAME?</v>
      </c>
    </row>
    <row r="37" spans="1:16">
      <c r="B37" s="84">
        <f t="shared" si="0"/>
        <v>5</v>
      </c>
      <c r="C37" s="18"/>
      <c r="D37" s="49"/>
      <c r="F37" s="51" t="s">
        <v>8</v>
      </c>
      <c r="G37" s="56">
        <f t="shared" si="1"/>
        <v>0</v>
      </c>
      <c r="H37" s="5" t="s">
        <v>8</v>
      </c>
      <c r="I37" s="56">
        <f t="shared" si="2"/>
        <v>0</v>
      </c>
      <c r="J37" s="5" t="s">
        <v>8</v>
      </c>
      <c r="K37" s="56">
        <f t="shared" si="3"/>
        <v>0</v>
      </c>
      <c r="L37" s="5" t="s">
        <v>8</v>
      </c>
      <c r="M37" s="56">
        <f t="shared" si="4"/>
        <v>0</v>
      </c>
      <c r="N37" s="77">
        <f t="shared" si="5"/>
        <v>0</v>
      </c>
      <c r="O37" s="3" t="e">
        <f t="shared" ca="1" si="6"/>
        <v>#NAME?</v>
      </c>
    </row>
    <row r="38" spans="1:16">
      <c r="B38" s="84">
        <f t="shared" si="0"/>
        <v>6</v>
      </c>
      <c r="C38" s="18"/>
      <c r="D38" s="49"/>
      <c r="F38" s="51" t="s">
        <v>8</v>
      </c>
      <c r="G38" s="56">
        <f t="shared" si="1"/>
        <v>0</v>
      </c>
      <c r="H38" s="5" t="s">
        <v>8</v>
      </c>
      <c r="I38" s="56">
        <f t="shared" si="2"/>
        <v>0</v>
      </c>
      <c r="J38" s="5" t="s">
        <v>8</v>
      </c>
      <c r="K38" s="56">
        <f t="shared" si="3"/>
        <v>0</v>
      </c>
      <c r="L38" s="5" t="s">
        <v>8</v>
      </c>
      <c r="M38" s="56">
        <f t="shared" si="4"/>
        <v>0</v>
      </c>
      <c r="N38" s="77">
        <f t="shared" si="5"/>
        <v>0</v>
      </c>
      <c r="O38" s="3" t="e">
        <f t="shared" ca="1" si="6"/>
        <v>#NAME?</v>
      </c>
    </row>
    <row r="39" spans="1:16">
      <c r="B39" s="84">
        <f t="shared" si="0"/>
        <v>7</v>
      </c>
      <c r="C39" s="18"/>
      <c r="D39" s="49"/>
      <c r="F39" s="51" t="s">
        <v>8</v>
      </c>
      <c r="G39" s="56">
        <f t="shared" si="1"/>
        <v>0</v>
      </c>
      <c r="H39" s="5" t="s">
        <v>8</v>
      </c>
      <c r="I39" s="56">
        <f t="shared" si="2"/>
        <v>0</v>
      </c>
      <c r="J39" s="5" t="s">
        <v>8</v>
      </c>
      <c r="K39" s="56">
        <f t="shared" si="3"/>
        <v>0</v>
      </c>
      <c r="L39" s="5" t="s">
        <v>8</v>
      </c>
      <c r="M39" s="56">
        <f t="shared" si="4"/>
        <v>0</v>
      </c>
      <c r="N39" s="77">
        <f t="shared" si="5"/>
        <v>0</v>
      </c>
      <c r="O39" s="3" t="e">
        <f t="shared" ca="1" si="6"/>
        <v>#NAME?</v>
      </c>
    </row>
    <row r="40" spans="1:16">
      <c r="B40" s="84">
        <f t="shared" si="0"/>
        <v>8</v>
      </c>
      <c r="C40" s="18"/>
      <c r="D40" s="49"/>
      <c r="F40" s="51" t="s">
        <v>8</v>
      </c>
      <c r="G40" s="56">
        <f t="shared" si="1"/>
        <v>0</v>
      </c>
      <c r="H40" s="5" t="s">
        <v>8</v>
      </c>
      <c r="I40" s="56">
        <f t="shared" si="2"/>
        <v>0</v>
      </c>
      <c r="J40" s="5" t="s">
        <v>8</v>
      </c>
      <c r="K40" s="56">
        <f t="shared" si="3"/>
        <v>0</v>
      </c>
      <c r="L40" s="5" t="s">
        <v>8</v>
      </c>
      <c r="M40" s="56">
        <f t="shared" si="4"/>
        <v>0</v>
      </c>
      <c r="N40" s="77">
        <f t="shared" si="5"/>
        <v>0</v>
      </c>
      <c r="O40" s="3" t="e">
        <f t="shared" ca="1" si="6"/>
        <v>#NAME?</v>
      </c>
    </row>
    <row r="41" spans="1:16">
      <c r="B41" s="84">
        <f t="shared" si="0"/>
        <v>9</v>
      </c>
      <c r="C41" s="18"/>
      <c r="D41" s="49"/>
      <c r="F41" s="51" t="s">
        <v>8</v>
      </c>
      <c r="G41" s="56">
        <f t="shared" si="1"/>
        <v>0</v>
      </c>
      <c r="H41" s="5" t="s">
        <v>8</v>
      </c>
      <c r="I41" s="56">
        <f t="shared" si="2"/>
        <v>0</v>
      </c>
      <c r="J41" s="5" t="s">
        <v>8</v>
      </c>
      <c r="K41" s="56">
        <f t="shared" si="3"/>
        <v>0</v>
      </c>
      <c r="L41" s="5" t="s">
        <v>8</v>
      </c>
      <c r="M41" s="56">
        <f t="shared" si="4"/>
        <v>0</v>
      </c>
      <c r="N41" s="77">
        <f t="shared" si="5"/>
        <v>0</v>
      </c>
      <c r="O41" s="3" t="e">
        <f t="shared" ca="1" si="6"/>
        <v>#NAME?</v>
      </c>
    </row>
    <row r="42" spans="1:16">
      <c r="B42" s="84">
        <f t="shared" si="0"/>
        <v>10</v>
      </c>
      <c r="C42" s="18"/>
      <c r="D42" s="49"/>
      <c r="F42" s="51" t="s">
        <v>8</v>
      </c>
      <c r="G42" s="56">
        <f t="shared" si="1"/>
        <v>0</v>
      </c>
      <c r="H42" s="5" t="s">
        <v>8</v>
      </c>
      <c r="I42" s="56">
        <f t="shared" si="2"/>
        <v>0</v>
      </c>
      <c r="J42" s="5" t="s">
        <v>8</v>
      </c>
      <c r="K42" s="56">
        <f t="shared" si="3"/>
        <v>0</v>
      </c>
      <c r="L42" s="5" t="s">
        <v>8</v>
      </c>
      <c r="M42" s="56">
        <f t="shared" si="4"/>
        <v>0</v>
      </c>
      <c r="N42" s="77">
        <f t="shared" si="5"/>
        <v>0</v>
      </c>
      <c r="O42" s="3" t="e">
        <f t="shared" ca="1" si="6"/>
        <v>#NAME?</v>
      </c>
    </row>
    <row r="43" spans="1:16">
      <c r="B43" s="84">
        <f t="shared" si="0"/>
        <v>11</v>
      </c>
      <c r="C43" s="18"/>
      <c r="D43" s="49"/>
      <c r="F43" s="51" t="s">
        <v>8</v>
      </c>
      <c r="G43" s="56">
        <f t="shared" si="1"/>
        <v>0</v>
      </c>
      <c r="H43" s="5" t="s">
        <v>8</v>
      </c>
      <c r="I43" s="56">
        <f t="shared" si="2"/>
        <v>0</v>
      </c>
      <c r="J43" s="5" t="s">
        <v>8</v>
      </c>
      <c r="K43" s="56">
        <f t="shared" si="3"/>
        <v>0</v>
      </c>
      <c r="L43" s="5" t="s">
        <v>8</v>
      </c>
      <c r="M43" s="56">
        <f t="shared" si="4"/>
        <v>0</v>
      </c>
      <c r="N43" s="77">
        <f t="shared" si="5"/>
        <v>0</v>
      </c>
      <c r="O43" s="3" t="e">
        <f t="shared" ca="1" si="6"/>
        <v>#NAME?</v>
      </c>
    </row>
    <row r="44" spans="1:16">
      <c r="B44" s="84">
        <f t="shared" si="0"/>
        <v>12</v>
      </c>
      <c r="C44" s="18"/>
      <c r="D44" s="49"/>
      <c r="F44" s="51" t="s">
        <v>8</v>
      </c>
      <c r="G44" s="56">
        <f t="shared" si="1"/>
        <v>0</v>
      </c>
      <c r="H44" s="5" t="s">
        <v>8</v>
      </c>
      <c r="I44" s="56">
        <f t="shared" si="2"/>
        <v>0</v>
      </c>
      <c r="J44" s="5" t="s">
        <v>8</v>
      </c>
      <c r="K44" s="56">
        <f t="shared" si="3"/>
        <v>0</v>
      </c>
      <c r="L44" s="5" t="s">
        <v>8</v>
      </c>
      <c r="M44" s="56">
        <f t="shared" si="4"/>
        <v>0</v>
      </c>
      <c r="N44" s="77">
        <f t="shared" si="5"/>
        <v>0</v>
      </c>
      <c r="O44" s="3" t="e">
        <f t="shared" ca="1" si="6"/>
        <v>#NAME?</v>
      </c>
    </row>
    <row r="45" spans="1:16">
      <c r="B45" s="84">
        <f t="shared" si="0"/>
        <v>13</v>
      </c>
      <c r="C45" s="18"/>
      <c r="D45" s="49"/>
      <c r="F45" s="51" t="s">
        <v>8</v>
      </c>
      <c r="G45" s="56">
        <f t="shared" si="1"/>
        <v>0</v>
      </c>
      <c r="H45" s="5" t="s">
        <v>8</v>
      </c>
      <c r="I45" s="56">
        <f t="shared" si="2"/>
        <v>0</v>
      </c>
      <c r="J45" s="5" t="s">
        <v>8</v>
      </c>
      <c r="K45" s="56">
        <f t="shared" si="3"/>
        <v>0</v>
      </c>
      <c r="L45" s="5" t="s">
        <v>8</v>
      </c>
      <c r="M45" s="56">
        <f t="shared" si="4"/>
        <v>0</v>
      </c>
      <c r="N45" s="77">
        <f t="shared" si="5"/>
        <v>0</v>
      </c>
      <c r="O45" s="3" t="e">
        <f t="shared" ca="1" si="6"/>
        <v>#NAME?</v>
      </c>
    </row>
    <row r="46" spans="1:16">
      <c r="B46" s="84">
        <f t="shared" si="0"/>
        <v>14</v>
      </c>
      <c r="C46" s="18"/>
      <c r="D46" s="49"/>
      <c r="F46" s="51" t="s">
        <v>8</v>
      </c>
      <c r="G46" s="56">
        <f t="shared" si="1"/>
        <v>0</v>
      </c>
      <c r="H46" s="5" t="s">
        <v>8</v>
      </c>
      <c r="I46" s="56">
        <f t="shared" si="2"/>
        <v>0</v>
      </c>
      <c r="J46" s="5" t="s">
        <v>8</v>
      </c>
      <c r="K46" s="56">
        <f t="shared" si="3"/>
        <v>0</v>
      </c>
      <c r="L46" s="5" t="s">
        <v>8</v>
      </c>
      <c r="M46" s="56">
        <f t="shared" si="4"/>
        <v>0</v>
      </c>
      <c r="N46" s="77">
        <f t="shared" si="5"/>
        <v>0</v>
      </c>
      <c r="O46" s="3" t="e">
        <f t="shared" ca="1" si="6"/>
        <v>#NAME?</v>
      </c>
    </row>
    <row r="47" spans="1:16">
      <c r="B47" s="84">
        <f t="shared" si="0"/>
        <v>15</v>
      </c>
      <c r="C47" s="18"/>
      <c r="D47" s="49"/>
      <c r="F47" s="51" t="s">
        <v>8</v>
      </c>
      <c r="G47" s="56">
        <f t="shared" si="1"/>
        <v>0</v>
      </c>
      <c r="H47" s="5" t="s">
        <v>8</v>
      </c>
      <c r="I47" s="56">
        <f t="shared" si="2"/>
        <v>0</v>
      </c>
      <c r="J47" s="5" t="s">
        <v>8</v>
      </c>
      <c r="K47" s="56">
        <f t="shared" si="3"/>
        <v>0</v>
      </c>
      <c r="L47" s="5" t="s">
        <v>8</v>
      </c>
      <c r="M47" s="56">
        <f t="shared" si="4"/>
        <v>0</v>
      </c>
      <c r="N47" s="77">
        <f t="shared" si="5"/>
        <v>0</v>
      </c>
      <c r="O47" s="3" t="e">
        <f t="shared" ca="1" si="6"/>
        <v>#NAME?</v>
      </c>
    </row>
    <row r="48" spans="1:16">
      <c r="B48" s="84">
        <f t="shared" si="0"/>
        <v>16</v>
      </c>
      <c r="C48" s="18"/>
      <c r="D48" s="49"/>
      <c r="F48" s="51" t="s">
        <v>8</v>
      </c>
      <c r="G48" s="56">
        <f t="shared" si="1"/>
        <v>0</v>
      </c>
      <c r="H48" s="5" t="s">
        <v>8</v>
      </c>
      <c r="I48" s="56">
        <f t="shared" si="2"/>
        <v>0</v>
      </c>
      <c r="J48" s="5" t="s">
        <v>8</v>
      </c>
      <c r="K48" s="56">
        <f t="shared" si="3"/>
        <v>0</v>
      </c>
      <c r="L48" s="5" t="s">
        <v>8</v>
      </c>
      <c r="M48" s="56">
        <f t="shared" si="4"/>
        <v>0</v>
      </c>
      <c r="N48" s="77">
        <f t="shared" si="5"/>
        <v>0</v>
      </c>
      <c r="O48" s="3" t="e">
        <f t="shared" ca="1" si="6"/>
        <v>#NAME?</v>
      </c>
    </row>
    <row r="49" spans="2:15">
      <c r="B49" s="84">
        <f t="shared" si="0"/>
        <v>17</v>
      </c>
      <c r="C49" s="18"/>
      <c r="D49" s="49"/>
      <c r="F49" s="51" t="s">
        <v>8</v>
      </c>
      <c r="G49" s="56">
        <f t="shared" si="1"/>
        <v>0</v>
      </c>
      <c r="H49" s="5" t="s">
        <v>8</v>
      </c>
      <c r="I49" s="56">
        <f t="shared" si="2"/>
        <v>0</v>
      </c>
      <c r="J49" s="5" t="s">
        <v>8</v>
      </c>
      <c r="K49" s="56">
        <f t="shared" si="3"/>
        <v>0</v>
      </c>
      <c r="L49" s="5" t="s">
        <v>8</v>
      </c>
      <c r="M49" s="56">
        <f t="shared" si="4"/>
        <v>0</v>
      </c>
      <c r="N49" s="77">
        <f t="shared" si="5"/>
        <v>0</v>
      </c>
      <c r="O49" s="3" t="e">
        <f t="shared" ca="1" si="6"/>
        <v>#NAME?</v>
      </c>
    </row>
    <row r="50" spans="2:15">
      <c r="B50" s="85"/>
      <c r="C50" s="23"/>
      <c r="D50" s="13"/>
      <c r="F50" s="51" t="s">
        <v>3</v>
      </c>
      <c r="G50" s="57" t="s">
        <v>4</v>
      </c>
      <c r="H50" s="2" t="s">
        <v>3</v>
      </c>
      <c r="I50" s="57" t="s">
        <v>4</v>
      </c>
      <c r="J50" s="2" t="s">
        <v>9</v>
      </c>
      <c r="K50" s="57" t="s">
        <v>4</v>
      </c>
      <c r="L50" s="2" t="s">
        <v>9</v>
      </c>
      <c r="M50" s="57" t="s">
        <v>4</v>
      </c>
      <c r="N50" s="73"/>
      <c r="O50" s="14"/>
    </row>
    <row r="51" spans="2:15">
      <c r="J51" s="4">
        <f>MIN(J3:J50)</f>
        <v>35.94</v>
      </c>
      <c r="L51" s="4">
        <f>MIN(L3:L50)</f>
        <v>55.37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tabSelected="1" topLeftCell="B1" zoomScale="130" zoomScaleNormal="130" workbookViewId="0">
      <selection activeCell="D2" sqref="D2"/>
    </sheetView>
  </sheetViews>
  <sheetFormatPr defaultRowHeight="39.950000000000003" customHeight="1"/>
  <cols>
    <col min="1" max="1" width="13.42578125" style="2" customWidth="1"/>
    <col min="2" max="2" width="4.42578125" style="24" customWidth="1"/>
    <col min="3" max="3" width="12.7109375" style="24" customWidth="1"/>
    <col min="4" max="4" width="32.5703125" style="106" customWidth="1"/>
    <col min="5" max="6" width="6.28515625" style="24" customWidth="1"/>
    <col min="7" max="7" width="6.28515625" style="62" customWidth="1"/>
    <col min="8" max="8" width="6.28515625" style="24" customWidth="1"/>
    <col min="9" max="9" width="8.28515625" style="62" customWidth="1"/>
    <col min="10" max="10" width="9.5703125" style="1" customWidth="1"/>
    <col min="11" max="11" width="7.85546875" style="58" customWidth="1"/>
    <col min="12" max="12" width="9.5703125" style="1" customWidth="1"/>
    <col min="13" max="13" width="9.140625" style="58"/>
    <col min="14" max="14" width="6.28515625" style="74" customWidth="1"/>
    <col min="15" max="15" width="9.85546875" style="24" customWidth="1"/>
    <col min="16" max="16384" width="9.140625" style="1"/>
  </cols>
  <sheetData>
    <row r="1" spans="1:16" s="67" customFormat="1" ht="60">
      <c r="A1" s="67" t="s">
        <v>51</v>
      </c>
      <c r="B1" s="89" t="s">
        <v>0</v>
      </c>
      <c r="C1" s="63" t="s">
        <v>1</v>
      </c>
      <c r="D1" s="100" t="s">
        <v>10</v>
      </c>
      <c r="E1" s="64" t="s">
        <v>11</v>
      </c>
      <c r="F1" s="65" t="s">
        <v>2</v>
      </c>
      <c r="G1" s="66" t="s">
        <v>44</v>
      </c>
      <c r="H1" s="67" t="s">
        <v>5</v>
      </c>
      <c r="I1" s="66" t="s">
        <v>45</v>
      </c>
      <c r="J1" s="67" t="s">
        <v>49</v>
      </c>
      <c r="K1" s="66" t="s">
        <v>46</v>
      </c>
      <c r="L1" s="63" t="s">
        <v>50</v>
      </c>
      <c r="M1" s="66" t="s">
        <v>46</v>
      </c>
      <c r="N1" s="68" t="s">
        <v>6</v>
      </c>
      <c r="O1" s="63" t="s">
        <v>7</v>
      </c>
    </row>
    <row r="2" spans="1:16" s="31" customFormat="1" ht="15" customHeight="1">
      <c r="A2" s="29" t="s">
        <v>70</v>
      </c>
      <c r="B2" s="90">
        <v>1</v>
      </c>
      <c r="C2" s="28" t="s">
        <v>40</v>
      </c>
      <c r="D2" s="101" t="s">
        <v>13</v>
      </c>
      <c r="E2" s="28">
        <v>10</v>
      </c>
      <c r="F2" s="27">
        <v>26.75</v>
      </c>
      <c r="G2" s="61">
        <f t="shared" ref="G2:G7" si="0">20*F2/70</f>
        <v>7.6428571428571432</v>
      </c>
      <c r="H2" s="27">
        <v>7.5</v>
      </c>
      <c r="I2" s="56">
        <f t="shared" ref="I2:I7" si="1">30*H2/10</f>
        <v>22.5</v>
      </c>
      <c r="J2" s="26">
        <v>48.73</v>
      </c>
      <c r="K2" s="56">
        <f t="shared" ref="K2:K7" si="2">25*48.73/J2</f>
        <v>25</v>
      </c>
      <c r="L2" s="26">
        <v>67.53</v>
      </c>
      <c r="M2" s="56">
        <f t="shared" ref="M2:M7" si="3">25*62.9/L2</f>
        <v>23.285946986524507</v>
      </c>
      <c r="N2" s="69">
        <f t="shared" ref="N2:N42" si="4">G2+I2+K2+M2</f>
        <v>78.428804129381646</v>
      </c>
      <c r="O2" s="38" t="s">
        <v>78</v>
      </c>
    </row>
    <row r="3" spans="1:16" s="31" customFormat="1" ht="18.75" customHeight="1">
      <c r="A3" s="29" t="s">
        <v>71</v>
      </c>
      <c r="B3" s="91">
        <v>2</v>
      </c>
      <c r="C3" s="27" t="s">
        <v>41</v>
      </c>
      <c r="D3" s="101" t="s">
        <v>12</v>
      </c>
      <c r="E3" s="27">
        <v>10</v>
      </c>
      <c r="F3" s="27">
        <v>26.75</v>
      </c>
      <c r="G3" s="61">
        <f t="shared" si="0"/>
        <v>7.6428571428571432</v>
      </c>
      <c r="H3" s="27">
        <v>6</v>
      </c>
      <c r="I3" s="56">
        <f t="shared" si="1"/>
        <v>18</v>
      </c>
      <c r="J3" s="29">
        <v>58.71</v>
      </c>
      <c r="K3" s="56">
        <f t="shared" si="2"/>
        <v>20.750298075285301</v>
      </c>
      <c r="L3" s="29">
        <v>62.9</v>
      </c>
      <c r="M3" s="56">
        <f t="shared" si="3"/>
        <v>25</v>
      </c>
      <c r="N3" s="99">
        <f t="shared" si="4"/>
        <v>71.393155218142439</v>
      </c>
      <c r="O3" s="37" t="s">
        <v>79</v>
      </c>
    </row>
    <row r="4" spans="1:16" s="31" customFormat="1" ht="30.75" customHeight="1">
      <c r="A4" s="29" t="s">
        <v>67</v>
      </c>
      <c r="B4" s="90">
        <v>3</v>
      </c>
      <c r="C4" s="27" t="s">
        <v>36</v>
      </c>
      <c r="D4" s="102" t="s">
        <v>13</v>
      </c>
      <c r="E4" s="27">
        <v>9</v>
      </c>
      <c r="F4" s="27">
        <v>21.75</v>
      </c>
      <c r="G4" s="61">
        <f t="shared" si="0"/>
        <v>6.2142857142857144</v>
      </c>
      <c r="H4" s="27">
        <v>7</v>
      </c>
      <c r="I4" s="56">
        <f t="shared" si="1"/>
        <v>21</v>
      </c>
      <c r="J4" s="29">
        <v>57.56</v>
      </c>
      <c r="K4" s="56">
        <f t="shared" si="2"/>
        <v>21.164871438498956</v>
      </c>
      <c r="L4" s="29">
        <v>72.650000000000006</v>
      </c>
      <c r="M4" s="56">
        <f t="shared" si="3"/>
        <v>21.644872677219546</v>
      </c>
      <c r="N4" s="70">
        <f t="shared" si="4"/>
        <v>70.024029830004224</v>
      </c>
      <c r="O4" s="37"/>
    </row>
    <row r="5" spans="1:16" s="31" customFormat="1" ht="15.75" customHeight="1">
      <c r="A5" s="29" t="s">
        <v>69</v>
      </c>
      <c r="B5" s="91">
        <v>4</v>
      </c>
      <c r="C5" s="27" t="s">
        <v>39</v>
      </c>
      <c r="D5" s="101" t="s">
        <v>37</v>
      </c>
      <c r="E5" s="27">
        <v>9</v>
      </c>
      <c r="F5" s="27">
        <v>15.25</v>
      </c>
      <c r="G5" s="61">
        <f t="shared" si="0"/>
        <v>4.3571428571428568</v>
      </c>
      <c r="H5" s="27">
        <v>7.1</v>
      </c>
      <c r="I5" s="56">
        <f t="shared" si="1"/>
        <v>21.3</v>
      </c>
      <c r="J5" s="29">
        <v>55.25</v>
      </c>
      <c r="K5" s="56">
        <f t="shared" si="2"/>
        <v>22.049773755656108</v>
      </c>
      <c r="L5" s="29">
        <v>74.680000000000007</v>
      </c>
      <c r="M5" s="56">
        <f t="shared" si="3"/>
        <v>21.056507766470272</v>
      </c>
      <c r="N5" s="71">
        <f t="shared" si="4"/>
        <v>68.763424379269239</v>
      </c>
      <c r="O5" s="37"/>
    </row>
    <row r="6" spans="1:16" s="31" customFormat="1" ht="18.75" customHeight="1">
      <c r="A6" s="29" t="s">
        <v>72</v>
      </c>
      <c r="B6" s="90">
        <v>5</v>
      </c>
      <c r="C6" s="27" t="s">
        <v>42</v>
      </c>
      <c r="D6" s="102" t="s">
        <v>12</v>
      </c>
      <c r="E6" s="27">
        <v>11</v>
      </c>
      <c r="F6" s="27">
        <v>24.75</v>
      </c>
      <c r="G6" s="61">
        <f t="shared" si="0"/>
        <v>7.0714285714285712</v>
      </c>
      <c r="H6" s="27">
        <v>6.2</v>
      </c>
      <c r="I6" s="56">
        <f t="shared" si="1"/>
        <v>18.600000000000001</v>
      </c>
      <c r="J6" s="29">
        <v>66.349999999999994</v>
      </c>
      <c r="K6" s="56">
        <f t="shared" si="2"/>
        <v>18.360964581763376</v>
      </c>
      <c r="L6" s="29">
        <v>64.010000000000005</v>
      </c>
      <c r="M6" s="56">
        <f t="shared" si="3"/>
        <v>24.566473988439306</v>
      </c>
      <c r="N6" s="72">
        <f t="shared" si="4"/>
        <v>68.598867141631246</v>
      </c>
      <c r="O6" s="37"/>
      <c r="P6" s="33"/>
    </row>
    <row r="7" spans="1:16" s="31" customFormat="1" ht="16.5" customHeight="1">
      <c r="A7" s="29" t="s">
        <v>68</v>
      </c>
      <c r="B7" s="91">
        <v>6</v>
      </c>
      <c r="C7" s="27" t="s">
        <v>38</v>
      </c>
      <c r="D7" s="102" t="s">
        <v>13</v>
      </c>
      <c r="E7" s="27">
        <v>10</v>
      </c>
      <c r="F7" s="27">
        <v>14.5</v>
      </c>
      <c r="G7" s="61">
        <f t="shared" si="0"/>
        <v>4.1428571428571432</v>
      </c>
      <c r="H7" s="27">
        <v>8.5</v>
      </c>
      <c r="I7" s="56">
        <f t="shared" si="1"/>
        <v>25.5</v>
      </c>
      <c r="J7" s="29">
        <v>66.06</v>
      </c>
      <c r="K7" s="56">
        <f t="shared" si="2"/>
        <v>18.441568271268544</v>
      </c>
      <c r="L7" s="29">
        <v>78.709999999999994</v>
      </c>
      <c r="M7" s="56">
        <f t="shared" si="3"/>
        <v>19.978401727861772</v>
      </c>
      <c r="N7" s="70">
        <f t="shared" si="4"/>
        <v>68.062827141987469</v>
      </c>
      <c r="O7" s="37"/>
      <c r="P7" s="33"/>
    </row>
    <row r="8" spans="1:16" s="8" customFormat="1" ht="39.950000000000003" customHeight="1">
      <c r="A8" s="6"/>
      <c r="B8" s="92">
        <f t="shared" ref="B8:B42" si="5">B7+1</f>
        <v>7</v>
      </c>
      <c r="C8" s="22"/>
      <c r="D8" s="103"/>
      <c r="E8" s="22"/>
      <c r="F8" s="22" t="s">
        <v>8</v>
      </c>
      <c r="G8" s="61"/>
      <c r="H8" s="22" t="s">
        <v>8</v>
      </c>
      <c r="I8" s="61"/>
      <c r="J8" s="29"/>
      <c r="K8" s="56"/>
      <c r="L8" s="29"/>
      <c r="M8" s="56"/>
      <c r="N8" s="72">
        <f t="shared" si="4"/>
        <v>0</v>
      </c>
      <c r="O8" s="39"/>
    </row>
    <row r="9" spans="1:16" s="8" customFormat="1" ht="39.950000000000003" customHeight="1">
      <c r="A9" s="6"/>
      <c r="B9" s="92">
        <f t="shared" si="5"/>
        <v>8</v>
      </c>
      <c r="C9" s="22"/>
      <c r="D9" s="103"/>
      <c r="E9" s="22"/>
      <c r="F9" s="22" t="s">
        <v>8</v>
      </c>
      <c r="G9" s="61"/>
      <c r="H9" s="22" t="s">
        <v>8</v>
      </c>
      <c r="I9" s="61"/>
      <c r="J9" s="29"/>
      <c r="K9" s="56"/>
      <c r="L9" s="29"/>
      <c r="M9" s="56"/>
      <c r="N9" s="72">
        <f t="shared" si="4"/>
        <v>0</v>
      </c>
      <c r="O9" s="39"/>
    </row>
    <row r="10" spans="1:16" s="8" customFormat="1" ht="39.950000000000003" customHeight="1">
      <c r="A10" s="6"/>
      <c r="B10" s="92">
        <f t="shared" si="5"/>
        <v>9</v>
      </c>
      <c r="C10" s="22"/>
      <c r="D10" s="103"/>
      <c r="E10" s="22"/>
      <c r="F10" s="22" t="s">
        <v>8</v>
      </c>
      <c r="G10" s="61">
        <f t="shared" ref="G10:G42" si="6">IF(F10="-",0,IF(F10&gt;-25,25*F10/41))</f>
        <v>0</v>
      </c>
      <c r="H10" s="22" t="s">
        <v>8</v>
      </c>
      <c r="I10" s="61">
        <f t="shared" ref="I10:I42" si="7">IF(H10="-",0,IF(H10&gt;-10,25*H10/10))</f>
        <v>0</v>
      </c>
      <c r="J10" s="29"/>
      <c r="K10" s="56"/>
      <c r="L10" s="29"/>
      <c r="M10" s="56"/>
      <c r="N10" s="72">
        <f t="shared" si="4"/>
        <v>0</v>
      </c>
      <c r="O10" s="39"/>
    </row>
    <row r="11" spans="1:16" s="8" customFormat="1" ht="39.950000000000003" customHeight="1">
      <c r="A11" s="6"/>
      <c r="B11" s="92">
        <f t="shared" si="5"/>
        <v>10</v>
      </c>
      <c r="C11" s="22"/>
      <c r="D11" s="103"/>
      <c r="E11" s="22"/>
      <c r="F11" s="22" t="s">
        <v>8</v>
      </c>
      <c r="G11" s="61">
        <f t="shared" si="6"/>
        <v>0</v>
      </c>
      <c r="H11" s="22" t="s">
        <v>8</v>
      </c>
      <c r="I11" s="61">
        <f t="shared" si="7"/>
        <v>0</v>
      </c>
      <c r="J11" s="29"/>
      <c r="K11" s="56"/>
      <c r="L11" s="29"/>
      <c r="M11" s="56"/>
      <c r="N11" s="72">
        <f t="shared" si="4"/>
        <v>0</v>
      </c>
      <c r="O11" s="39"/>
    </row>
    <row r="12" spans="1:16" s="8" customFormat="1" ht="39.950000000000003" customHeight="1">
      <c r="A12" s="6"/>
      <c r="B12" s="92">
        <f t="shared" si="5"/>
        <v>11</v>
      </c>
      <c r="C12" s="22"/>
      <c r="D12" s="103"/>
      <c r="E12" s="22"/>
      <c r="F12" s="22" t="s">
        <v>8</v>
      </c>
      <c r="G12" s="61">
        <f t="shared" si="6"/>
        <v>0</v>
      </c>
      <c r="H12" s="22" t="s">
        <v>8</v>
      </c>
      <c r="I12" s="61">
        <f t="shared" si="7"/>
        <v>0</v>
      </c>
      <c r="J12" s="29"/>
      <c r="K12" s="56"/>
      <c r="L12" s="29"/>
      <c r="M12" s="56"/>
      <c r="N12" s="72">
        <f t="shared" si="4"/>
        <v>0</v>
      </c>
      <c r="O12" s="39"/>
    </row>
    <row r="13" spans="1:16" s="8" customFormat="1" ht="39.950000000000003" customHeight="1">
      <c r="A13" s="6"/>
      <c r="B13" s="92">
        <f t="shared" si="5"/>
        <v>12</v>
      </c>
      <c r="C13" s="22"/>
      <c r="D13" s="103"/>
      <c r="E13" s="22"/>
      <c r="F13" s="22" t="s">
        <v>8</v>
      </c>
      <c r="G13" s="61">
        <f t="shared" si="6"/>
        <v>0</v>
      </c>
      <c r="H13" s="22" t="s">
        <v>8</v>
      </c>
      <c r="I13" s="61">
        <f t="shared" si="7"/>
        <v>0</v>
      </c>
      <c r="J13" s="29"/>
      <c r="K13" s="56"/>
      <c r="L13" s="29"/>
      <c r="M13" s="56"/>
      <c r="N13" s="72">
        <f t="shared" si="4"/>
        <v>0</v>
      </c>
      <c r="O13" s="39"/>
    </row>
    <row r="14" spans="1:16" s="8" customFormat="1" ht="39.950000000000003" customHeight="1">
      <c r="A14" s="6"/>
      <c r="B14" s="92">
        <f t="shared" si="5"/>
        <v>13</v>
      </c>
      <c r="C14" s="22"/>
      <c r="D14" s="103"/>
      <c r="E14" s="22"/>
      <c r="F14" s="22" t="s">
        <v>8</v>
      </c>
      <c r="G14" s="61">
        <f t="shared" si="6"/>
        <v>0</v>
      </c>
      <c r="H14" s="22" t="s">
        <v>8</v>
      </c>
      <c r="I14" s="61">
        <f t="shared" si="7"/>
        <v>0</v>
      </c>
      <c r="J14" s="29"/>
      <c r="K14" s="56"/>
      <c r="L14" s="29"/>
      <c r="M14" s="56"/>
      <c r="N14" s="72">
        <f t="shared" si="4"/>
        <v>0</v>
      </c>
      <c r="O14" s="39"/>
    </row>
    <row r="15" spans="1:16" s="8" customFormat="1" ht="39.950000000000003" customHeight="1">
      <c r="A15" s="6"/>
      <c r="B15" s="92">
        <f t="shared" si="5"/>
        <v>14</v>
      </c>
      <c r="C15" s="22"/>
      <c r="D15" s="103"/>
      <c r="E15" s="22"/>
      <c r="F15" s="22" t="s">
        <v>8</v>
      </c>
      <c r="G15" s="61">
        <f t="shared" si="6"/>
        <v>0</v>
      </c>
      <c r="H15" s="22" t="s">
        <v>8</v>
      </c>
      <c r="I15" s="61">
        <f t="shared" si="7"/>
        <v>0</v>
      </c>
      <c r="J15" s="9"/>
      <c r="K15" s="56"/>
      <c r="L15" s="9"/>
      <c r="M15" s="56"/>
      <c r="N15" s="72">
        <f t="shared" si="4"/>
        <v>0</v>
      </c>
      <c r="O15" s="39" t="e">
        <f t="shared" ref="O15:O42" ca="1" si="8">_xlfn.RANK.EQ(N15,N$3:N$43)</f>
        <v>#NAME?</v>
      </c>
    </row>
    <row r="16" spans="1:16" s="8" customFormat="1" ht="39.950000000000003" customHeight="1">
      <c r="A16" s="6"/>
      <c r="B16" s="92">
        <f t="shared" si="5"/>
        <v>15</v>
      </c>
      <c r="C16" s="22"/>
      <c r="D16" s="103"/>
      <c r="E16" s="22"/>
      <c r="F16" s="22" t="s">
        <v>8</v>
      </c>
      <c r="G16" s="61">
        <f t="shared" si="6"/>
        <v>0</v>
      </c>
      <c r="H16" s="22" t="s">
        <v>8</v>
      </c>
      <c r="I16" s="61">
        <f t="shared" si="7"/>
        <v>0</v>
      </c>
      <c r="J16" s="10"/>
      <c r="K16" s="56"/>
      <c r="L16" s="10"/>
      <c r="M16" s="56"/>
      <c r="N16" s="72">
        <f t="shared" si="4"/>
        <v>0</v>
      </c>
      <c r="O16" s="39" t="e">
        <f t="shared" ca="1" si="8"/>
        <v>#NAME?</v>
      </c>
    </row>
    <row r="17" spans="1:16" s="8" customFormat="1" ht="39.950000000000003" customHeight="1">
      <c r="A17" s="6"/>
      <c r="B17" s="92">
        <f t="shared" si="5"/>
        <v>16</v>
      </c>
      <c r="C17" s="22"/>
      <c r="D17" s="103"/>
      <c r="E17" s="22"/>
      <c r="F17" s="22" t="s">
        <v>8</v>
      </c>
      <c r="G17" s="61">
        <f t="shared" si="6"/>
        <v>0</v>
      </c>
      <c r="H17" s="22" t="s">
        <v>8</v>
      </c>
      <c r="I17" s="61">
        <f t="shared" si="7"/>
        <v>0</v>
      </c>
      <c r="J17" s="9"/>
      <c r="K17" s="56"/>
      <c r="L17" s="9"/>
      <c r="M17" s="56"/>
      <c r="N17" s="72">
        <f t="shared" si="4"/>
        <v>0</v>
      </c>
      <c r="O17" s="39" t="e">
        <f t="shared" ca="1" si="8"/>
        <v>#NAME?</v>
      </c>
    </row>
    <row r="18" spans="1:16" s="8" customFormat="1" ht="39.950000000000003" customHeight="1">
      <c r="A18" s="6"/>
      <c r="B18" s="93">
        <f t="shared" si="5"/>
        <v>17</v>
      </c>
      <c r="C18" s="18"/>
      <c r="D18" s="104"/>
      <c r="E18" s="18"/>
      <c r="F18" s="18" t="s">
        <v>8</v>
      </c>
      <c r="G18" s="61">
        <f t="shared" si="6"/>
        <v>0</v>
      </c>
      <c r="H18" s="18" t="s">
        <v>8</v>
      </c>
      <c r="I18" s="61">
        <f t="shared" si="7"/>
        <v>0</v>
      </c>
      <c r="J18" s="6"/>
      <c r="K18" s="56"/>
      <c r="L18" s="6"/>
      <c r="M18" s="56"/>
      <c r="N18" s="72">
        <f t="shared" si="4"/>
        <v>0</v>
      </c>
      <c r="O18" s="41" t="e">
        <f t="shared" ca="1" si="8"/>
        <v>#NAME?</v>
      </c>
      <c r="P18" s="1"/>
    </row>
    <row r="19" spans="1:16" ht="39.950000000000003" customHeight="1">
      <c r="B19" s="93">
        <f t="shared" si="5"/>
        <v>18</v>
      </c>
      <c r="C19" s="18"/>
      <c r="D19" s="104"/>
      <c r="E19" s="18"/>
      <c r="F19" s="18" t="s">
        <v>8</v>
      </c>
      <c r="G19" s="61">
        <f t="shared" si="6"/>
        <v>0</v>
      </c>
      <c r="H19" s="18" t="s">
        <v>8</v>
      </c>
      <c r="I19" s="61">
        <f t="shared" si="7"/>
        <v>0</v>
      </c>
      <c r="J19" s="6"/>
      <c r="K19" s="56"/>
      <c r="L19" s="6"/>
      <c r="M19" s="56"/>
      <c r="N19" s="72">
        <f t="shared" si="4"/>
        <v>0</v>
      </c>
      <c r="O19" s="41" t="e">
        <f t="shared" ca="1" si="8"/>
        <v>#NAME?</v>
      </c>
    </row>
    <row r="20" spans="1:16" ht="39.950000000000003" customHeight="1">
      <c r="B20" s="93">
        <f t="shared" si="5"/>
        <v>19</v>
      </c>
      <c r="C20" s="18"/>
      <c r="D20" s="104"/>
      <c r="E20" s="18"/>
      <c r="F20" s="18" t="s">
        <v>8</v>
      </c>
      <c r="G20" s="61">
        <f t="shared" si="6"/>
        <v>0</v>
      </c>
      <c r="H20" s="18" t="s">
        <v>8</v>
      </c>
      <c r="I20" s="61">
        <f t="shared" si="7"/>
        <v>0</v>
      </c>
      <c r="J20" s="6"/>
      <c r="K20" s="56"/>
      <c r="L20" s="6"/>
      <c r="M20" s="56"/>
      <c r="N20" s="72">
        <f t="shared" si="4"/>
        <v>0</v>
      </c>
      <c r="O20" s="41" t="e">
        <f t="shared" ca="1" si="8"/>
        <v>#NAME?</v>
      </c>
    </row>
    <row r="21" spans="1:16" ht="39.950000000000003" customHeight="1">
      <c r="B21" s="93">
        <f t="shared" si="5"/>
        <v>20</v>
      </c>
      <c r="C21" s="18"/>
      <c r="D21" s="104"/>
      <c r="E21" s="18"/>
      <c r="F21" s="18" t="s">
        <v>8</v>
      </c>
      <c r="G21" s="61">
        <f t="shared" si="6"/>
        <v>0</v>
      </c>
      <c r="H21" s="18" t="s">
        <v>8</v>
      </c>
      <c r="I21" s="61">
        <f t="shared" si="7"/>
        <v>0</v>
      </c>
      <c r="J21" s="6"/>
      <c r="K21" s="56"/>
      <c r="L21" s="6"/>
      <c r="M21" s="56"/>
      <c r="N21" s="72">
        <f t="shared" si="4"/>
        <v>0</v>
      </c>
      <c r="O21" s="41" t="e">
        <f t="shared" ca="1" si="8"/>
        <v>#NAME?</v>
      </c>
    </row>
    <row r="22" spans="1:16" ht="39.950000000000003" customHeight="1">
      <c r="B22" s="93">
        <f t="shared" si="5"/>
        <v>21</v>
      </c>
      <c r="C22" s="18"/>
      <c r="D22" s="104"/>
      <c r="E22" s="18"/>
      <c r="F22" s="18" t="s">
        <v>8</v>
      </c>
      <c r="G22" s="61">
        <f t="shared" si="6"/>
        <v>0</v>
      </c>
      <c r="H22" s="18" t="s">
        <v>8</v>
      </c>
      <c r="I22" s="61">
        <f t="shared" si="7"/>
        <v>0</v>
      </c>
      <c r="J22" s="6"/>
      <c r="K22" s="56"/>
      <c r="L22" s="6"/>
      <c r="M22" s="56"/>
      <c r="N22" s="72">
        <f t="shared" si="4"/>
        <v>0</v>
      </c>
      <c r="O22" s="41" t="e">
        <f t="shared" ca="1" si="8"/>
        <v>#NAME?</v>
      </c>
    </row>
    <row r="23" spans="1:16" ht="39.950000000000003" customHeight="1">
      <c r="B23" s="93">
        <f t="shared" si="5"/>
        <v>22</v>
      </c>
      <c r="C23" s="18"/>
      <c r="D23" s="104"/>
      <c r="E23" s="18"/>
      <c r="F23" s="18" t="s">
        <v>8</v>
      </c>
      <c r="G23" s="61">
        <f t="shared" si="6"/>
        <v>0</v>
      </c>
      <c r="H23" s="18" t="s">
        <v>8</v>
      </c>
      <c r="I23" s="61">
        <f t="shared" si="7"/>
        <v>0</v>
      </c>
      <c r="J23" s="6"/>
      <c r="K23" s="56"/>
      <c r="L23" s="6"/>
      <c r="M23" s="56"/>
      <c r="N23" s="72">
        <f t="shared" si="4"/>
        <v>0</v>
      </c>
      <c r="O23" s="41" t="e">
        <f t="shared" ca="1" si="8"/>
        <v>#NAME?</v>
      </c>
    </row>
    <row r="24" spans="1:16" ht="39.950000000000003" customHeight="1">
      <c r="B24" s="93">
        <f t="shared" si="5"/>
        <v>23</v>
      </c>
      <c r="C24" s="18"/>
      <c r="D24" s="104"/>
      <c r="E24" s="18"/>
      <c r="F24" s="18" t="s">
        <v>8</v>
      </c>
      <c r="G24" s="61">
        <f t="shared" si="6"/>
        <v>0</v>
      </c>
      <c r="H24" s="18" t="s">
        <v>8</v>
      </c>
      <c r="I24" s="61">
        <f t="shared" si="7"/>
        <v>0</v>
      </c>
      <c r="J24" s="6"/>
      <c r="K24" s="56"/>
      <c r="L24" s="6"/>
      <c r="M24" s="56"/>
      <c r="N24" s="72">
        <f t="shared" si="4"/>
        <v>0</v>
      </c>
      <c r="O24" s="41" t="e">
        <f t="shared" ca="1" si="8"/>
        <v>#NAME?</v>
      </c>
    </row>
    <row r="25" spans="1:16" ht="39.950000000000003" customHeight="1">
      <c r="B25" s="93">
        <f t="shared" si="5"/>
        <v>24</v>
      </c>
      <c r="C25" s="18"/>
      <c r="D25" s="104"/>
      <c r="E25" s="18"/>
      <c r="F25" s="18" t="s">
        <v>8</v>
      </c>
      <c r="G25" s="61">
        <f t="shared" si="6"/>
        <v>0</v>
      </c>
      <c r="H25" s="18" t="s">
        <v>8</v>
      </c>
      <c r="I25" s="61">
        <f t="shared" si="7"/>
        <v>0</v>
      </c>
      <c r="J25" s="6"/>
      <c r="K25" s="56"/>
      <c r="L25" s="6"/>
      <c r="M25" s="56"/>
      <c r="N25" s="72">
        <f t="shared" si="4"/>
        <v>0</v>
      </c>
      <c r="O25" s="41" t="e">
        <f t="shared" ca="1" si="8"/>
        <v>#NAME?</v>
      </c>
    </row>
    <row r="26" spans="1:16" ht="39.950000000000003" customHeight="1">
      <c r="B26" s="93">
        <f t="shared" si="5"/>
        <v>25</v>
      </c>
      <c r="C26" s="18"/>
      <c r="D26" s="104"/>
      <c r="E26" s="18"/>
      <c r="F26" s="18" t="s">
        <v>8</v>
      </c>
      <c r="G26" s="61">
        <f t="shared" si="6"/>
        <v>0</v>
      </c>
      <c r="H26" s="18" t="s">
        <v>8</v>
      </c>
      <c r="I26" s="61">
        <f t="shared" si="7"/>
        <v>0</v>
      </c>
      <c r="J26" s="6"/>
      <c r="K26" s="56"/>
      <c r="L26" s="6"/>
      <c r="M26" s="56"/>
      <c r="N26" s="72">
        <f t="shared" si="4"/>
        <v>0</v>
      </c>
      <c r="O26" s="41" t="e">
        <f t="shared" ca="1" si="8"/>
        <v>#NAME?</v>
      </c>
    </row>
    <row r="27" spans="1:16" ht="39.950000000000003" customHeight="1">
      <c r="B27" s="93">
        <f t="shared" si="5"/>
        <v>26</v>
      </c>
      <c r="C27" s="18"/>
      <c r="D27" s="104"/>
      <c r="E27" s="18"/>
      <c r="F27" s="18" t="s">
        <v>8</v>
      </c>
      <c r="G27" s="61">
        <f t="shared" si="6"/>
        <v>0</v>
      </c>
      <c r="H27" s="18" t="s">
        <v>8</v>
      </c>
      <c r="I27" s="61">
        <f t="shared" si="7"/>
        <v>0</v>
      </c>
      <c r="J27" s="6"/>
      <c r="K27" s="56"/>
      <c r="L27" s="6"/>
      <c r="M27" s="56"/>
      <c r="N27" s="72">
        <f t="shared" si="4"/>
        <v>0</v>
      </c>
      <c r="O27" s="41" t="e">
        <f t="shared" ca="1" si="8"/>
        <v>#NAME?</v>
      </c>
    </row>
    <row r="28" spans="1:16" ht="39.950000000000003" customHeight="1">
      <c r="B28" s="93">
        <f t="shared" si="5"/>
        <v>27</v>
      </c>
      <c r="C28" s="18"/>
      <c r="D28" s="104"/>
      <c r="E28" s="18"/>
      <c r="F28" s="18" t="s">
        <v>8</v>
      </c>
      <c r="G28" s="61">
        <f t="shared" si="6"/>
        <v>0</v>
      </c>
      <c r="H28" s="18" t="s">
        <v>8</v>
      </c>
      <c r="I28" s="61">
        <f t="shared" si="7"/>
        <v>0</v>
      </c>
      <c r="J28" s="6"/>
      <c r="K28" s="56"/>
      <c r="L28" s="6"/>
      <c r="M28" s="56"/>
      <c r="N28" s="72">
        <f t="shared" si="4"/>
        <v>0</v>
      </c>
      <c r="O28" s="41" t="e">
        <f t="shared" ca="1" si="8"/>
        <v>#NAME?</v>
      </c>
    </row>
    <row r="29" spans="1:16" ht="39.950000000000003" customHeight="1">
      <c r="B29" s="93">
        <f t="shared" si="5"/>
        <v>28</v>
      </c>
      <c r="C29" s="18"/>
      <c r="D29" s="104"/>
      <c r="E29" s="18"/>
      <c r="F29" s="18" t="s">
        <v>8</v>
      </c>
      <c r="G29" s="61">
        <f t="shared" si="6"/>
        <v>0</v>
      </c>
      <c r="H29" s="18" t="s">
        <v>8</v>
      </c>
      <c r="I29" s="61">
        <f t="shared" si="7"/>
        <v>0</v>
      </c>
      <c r="J29" s="6"/>
      <c r="K29" s="56"/>
      <c r="L29" s="6"/>
      <c r="M29" s="56"/>
      <c r="N29" s="72">
        <f t="shared" si="4"/>
        <v>0</v>
      </c>
      <c r="O29" s="41" t="e">
        <f t="shared" ca="1" si="8"/>
        <v>#NAME?</v>
      </c>
    </row>
    <row r="30" spans="1:16" ht="39.950000000000003" customHeight="1">
      <c r="B30" s="93">
        <f t="shared" si="5"/>
        <v>29</v>
      </c>
      <c r="C30" s="18"/>
      <c r="D30" s="104"/>
      <c r="E30" s="18"/>
      <c r="F30" s="18" t="s">
        <v>8</v>
      </c>
      <c r="G30" s="61">
        <f t="shared" si="6"/>
        <v>0</v>
      </c>
      <c r="H30" s="18" t="s">
        <v>8</v>
      </c>
      <c r="I30" s="61">
        <f t="shared" si="7"/>
        <v>0</v>
      </c>
      <c r="J30" s="6"/>
      <c r="K30" s="56"/>
      <c r="L30" s="6"/>
      <c r="M30" s="56"/>
      <c r="N30" s="72">
        <f t="shared" si="4"/>
        <v>0</v>
      </c>
      <c r="O30" s="41" t="e">
        <f t="shared" ca="1" si="8"/>
        <v>#NAME?</v>
      </c>
    </row>
    <row r="31" spans="1:16" ht="39.950000000000003" customHeight="1">
      <c r="B31" s="93">
        <f t="shared" si="5"/>
        <v>30</v>
      </c>
      <c r="C31" s="18"/>
      <c r="D31" s="104"/>
      <c r="E31" s="18"/>
      <c r="F31" s="18" t="s">
        <v>8</v>
      </c>
      <c r="G31" s="61">
        <f t="shared" si="6"/>
        <v>0</v>
      </c>
      <c r="H31" s="18" t="s">
        <v>8</v>
      </c>
      <c r="I31" s="61">
        <f t="shared" si="7"/>
        <v>0</v>
      </c>
      <c r="J31" s="6"/>
      <c r="K31" s="56"/>
      <c r="L31" s="6"/>
      <c r="M31" s="56"/>
      <c r="N31" s="72">
        <f t="shared" si="4"/>
        <v>0</v>
      </c>
      <c r="O31" s="41" t="e">
        <f t="shared" ca="1" si="8"/>
        <v>#NAME?</v>
      </c>
    </row>
    <row r="32" spans="1:16" ht="39.950000000000003" customHeight="1">
      <c r="B32" s="93">
        <f t="shared" si="5"/>
        <v>31</v>
      </c>
      <c r="C32" s="18"/>
      <c r="D32" s="104"/>
      <c r="E32" s="18"/>
      <c r="F32" s="18" t="s">
        <v>8</v>
      </c>
      <c r="G32" s="61">
        <f t="shared" si="6"/>
        <v>0</v>
      </c>
      <c r="H32" s="18" t="s">
        <v>8</v>
      </c>
      <c r="I32" s="61">
        <f t="shared" si="7"/>
        <v>0</v>
      </c>
      <c r="J32" s="6"/>
      <c r="K32" s="56"/>
      <c r="L32" s="6"/>
      <c r="M32" s="56"/>
      <c r="N32" s="72">
        <f t="shared" si="4"/>
        <v>0</v>
      </c>
      <c r="O32" s="41" t="e">
        <f t="shared" ca="1" si="8"/>
        <v>#NAME?</v>
      </c>
    </row>
    <row r="33" spans="2:15" ht="39.950000000000003" customHeight="1">
      <c r="B33" s="93">
        <f t="shared" si="5"/>
        <v>32</v>
      </c>
      <c r="C33" s="18"/>
      <c r="D33" s="104"/>
      <c r="E33" s="18"/>
      <c r="F33" s="18" t="s">
        <v>8</v>
      </c>
      <c r="G33" s="61">
        <f t="shared" si="6"/>
        <v>0</v>
      </c>
      <c r="H33" s="18" t="s">
        <v>8</v>
      </c>
      <c r="I33" s="61">
        <f t="shared" si="7"/>
        <v>0</v>
      </c>
      <c r="J33" s="6"/>
      <c r="K33" s="56"/>
      <c r="L33" s="6"/>
      <c r="M33" s="56"/>
      <c r="N33" s="72">
        <f t="shared" si="4"/>
        <v>0</v>
      </c>
      <c r="O33" s="41" t="e">
        <f t="shared" ca="1" si="8"/>
        <v>#NAME?</v>
      </c>
    </row>
    <row r="34" spans="2:15" ht="39.950000000000003" customHeight="1">
      <c r="B34" s="93">
        <f t="shared" si="5"/>
        <v>33</v>
      </c>
      <c r="C34" s="18"/>
      <c r="D34" s="104"/>
      <c r="E34" s="18"/>
      <c r="F34" s="18" t="s">
        <v>8</v>
      </c>
      <c r="G34" s="61">
        <f t="shared" si="6"/>
        <v>0</v>
      </c>
      <c r="H34" s="18" t="s">
        <v>8</v>
      </c>
      <c r="I34" s="61">
        <f t="shared" si="7"/>
        <v>0</v>
      </c>
      <c r="J34" s="6" t="s">
        <v>8</v>
      </c>
      <c r="K34" s="56">
        <f t="shared" ref="K34:K50" si="9">IF(J34="-",0,IF(J34&gt;0,25*J$52/J34))</f>
        <v>0</v>
      </c>
      <c r="L34" s="6" t="s">
        <v>8</v>
      </c>
      <c r="M34" s="56">
        <f t="shared" ref="M34:M50" si="10">IF(L34="-",0,IF(L34&gt;0,25*L$52/L34))</f>
        <v>0</v>
      </c>
      <c r="N34" s="72">
        <f t="shared" si="4"/>
        <v>0</v>
      </c>
      <c r="O34" s="41" t="e">
        <f t="shared" ca="1" si="8"/>
        <v>#NAME?</v>
      </c>
    </row>
    <row r="35" spans="2:15" ht="39.950000000000003" customHeight="1">
      <c r="B35" s="93">
        <f t="shared" si="5"/>
        <v>34</v>
      </c>
      <c r="C35" s="18"/>
      <c r="D35" s="104"/>
      <c r="E35" s="18"/>
      <c r="F35" s="18" t="s">
        <v>8</v>
      </c>
      <c r="G35" s="61">
        <f t="shared" si="6"/>
        <v>0</v>
      </c>
      <c r="H35" s="18" t="s">
        <v>8</v>
      </c>
      <c r="I35" s="61">
        <f t="shared" si="7"/>
        <v>0</v>
      </c>
      <c r="J35" s="6" t="s">
        <v>8</v>
      </c>
      <c r="K35" s="56">
        <f t="shared" si="9"/>
        <v>0</v>
      </c>
      <c r="L35" s="6" t="s">
        <v>8</v>
      </c>
      <c r="M35" s="56">
        <f t="shared" si="10"/>
        <v>0</v>
      </c>
      <c r="N35" s="72">
        <f t="shared" si="4"/>
        <v>0</v>
      </c>
      <c r="O35" s="41" t="e">
        <f t="shared" ca="1" si="8"/>
        <v>#NAME?</v>
      </c>
    </row>
    <row r="36" spans="2:15" ht="39.950000000000003" customHeight="1">
      <c r="B36" s="93">
        <f t="shared" si="5"/>
        <v>35</v>
      </c>
      <c r="C36" s="18"/>
      <c r="D36" s="104"/>
      <c r="E36" s="18"/>
      <c r="F36" s="18" t="s">
        <v>8</v>
      </c>
      <c r="G36" s="61">
        <f t="shared" si="6"/>
        <v>0</v>
      </c>
      <c r="H36" s="18" t="s">
        <v>8</v>
      </c>
      <c r="I36" s="61">
        <f t="shared" si="7"/>
        <v>0</v>
      </c>
      <c r="J36" s="5" t="s">
        <v>8</v>
      </c>
      <c r="K36" s="56">
        <f t="shared" si="9"/>
        <v>0</v>
      </c>
      <c r="L36" s="5" t="s">
        <v>8</v>
      </c>
      <c r="M36" s="56">
        <f t="shared" si="10"/>
        <v>0</v>
      </c>
      <c r="N36" s="72">
        <f t="shared" si="4"/>
        <v>0</v>
      </c>
      <c r="O36" s="41" t="e">
        <f t="shared" ca="1" si="8"/>
        <v>#NAME?</v>
      </c>
    </row>
    <row r="37" spans="2:15" ht="39.950000000000003" customHeight="1">
      <c r="B37" s="93">
        <f t="shared" si="5"/>
        <v>36</v>
      </c>
      <c r="C37" s="18"/>
      <c r="D37" s="104"/>
      <c r="E37" s="18"/>
      <c r="F37" s="18" t="s">
        <v>8</v>
      </c>
      <c r="G37" s="61">
        <f t="shared" si="6"/>
        <v>0</v>
      </c>
      <c r="H37" s="18" t="s">
        <v>8</v>
      </c>
      <c r="I37" s="61">
        <f t="shared" si="7"/>
        <v>0</v>
      </c>
      <c r="J37" s="5" t="s">
        <v>8</v>
      </c>
      <c r="K37" s="56">
        <f t="shared" si="9"/>
        <v>0</v>
      </c>
      <c r="L37" s="5" t="s">
        <v>8</v>
      </c>
      <c r="M37" s="56">
        <f t="shared" si="10"/>
        <v>0</v>
      </c>
      <c r="N37" s="72">
        <f t="shared" si="4"/>
        <v>0</v>
      </c>
      <c r="O37" s="41" t="e">
        <f t="shared" ca="1" si="8"/>
        <v>#NAME?</v>
      </c>
    </row>
    <row r="38" spans="2:15" ht="39.950000000000003" customHeight="1">
      <c r="B38" s="93">
        <f t="shared" si="5"/>
        <v>37</v>
      </c>
      <c r="C38" s="18"/>
      <c r="D38" s="104"/>
      <c r="E38" s="18"/>
      <c r="F38" s="18" t="s">
        <v>8</v>
      </c>
      <c r="G38" s="61">
        <f t="shared" si="6"/>
        <v>0</v>
      </c>
      <c r="H38" s="18" t="s">
        <v>8</v>
      </c>
      <c r="I38" s="61">
        <f t="shared" si="7"/>
        <v>0</v>
      </c>
      <c r="J38" s="5" t="s">
        <v>8</v>
      </c>
      <c r="K38" s="56">
        <f t="shared" si="9"/>
        <v>0</v>
      </c>
      <c r="L38" s="5" t="s">
        <v>8</v>
      </c>
      <c r="M38" s="56">
        <f t="shared" si="10"/>
        <v>0</v>
      </c>
      <c r="N38" s="72">
        <f t="shared" si="4"/>
        <v>0</v>
      </c>
      <c r="O38" s="41" t="e">
        <f t="shared" ca="1" si="8"/>
        <v>#NAME?</v>
      </c>
    </row>
    <row r="39" spans="2:15" ht="39.950000000000003" customHeight="1">
      <c r="B39" s="93">
        <f t="shared" si="5"/>
        <v>38</v>
      </c>
      <c r="C39" s="18"/>
      <c r="D39" s="104"/>
      <c r="E39" s="18"/>
      <c r="F39" s="18" t="s">
        <v>8</v>
      </c>
      <c r="G39" s="61">
        <f t="shared" si="6"/>
        <v>0</v>
      </c>
      <c r="H39" s="18" t="s">
        <v>8</v>
      </c>
      <c r="I39" s="61">
        <f t="shared" si="7"/>
        <v>0</v>
      </c>
      <c r="J39" s="5" t="s">
        <v>8</v>
      </c>
      <c r="K39" s="56">
        <f t="shared" si="9"/>
        <v>0</v>
      </c>
      <c r="L39" s="5" t="s">
        <v>8</v>
      </c>
      <c r="M39" s="56">
        <f t="shared" si="10"/>
        <v>0</v>
      </c>
      <c r="N39" s="72">
        <f t="shared" si="4"/>
        <v>0</v>
      </c>
      <c r="O39" s="41" t="e">
        <f t="shared" ca="1" si="8"/>
        <v>#NAME?</v>
      </c>
    </row>
    <row r="40" spans="2:15" ht="39.950000000000003" customHeight="1">
      <c r="B40" s="93">
        <f t="shared" si="5"/>
        <v>39</v>
      </c>
      <c r="C40" s="18"/>
      <c r="D40" s="104"/>
      <c r="E40" s="18"/>
      <c r="F40" s="18" t="s">
        <v>8</v>
      </c>
      <c r="G40" s="61">
        <f t="shared" si="6"/>
        <v>0</v>
      </c>
      <c r="H40" s="18" t="s">
        <v>8</v>
      </c>
      <c r="I40" s="61">
        <f t="shared" si="7"/>
        <v>0</v>
      </c>
      <c r="J40" s="5" t="s">
        <v>8</v>
      </c>
      <c r="K40" s="56">
        <f t="shared" si="9"/>
        <v>0</v>
      </c>
      <c r="L40" s="5" t="s">
        <v>8</v>
      </c>
      <c r="M40" s="56">
        <f t="shared" si="10"/>
        <v>0</v>
      </c>
      <c r="N40" s="72">
        <f t="shared" si="4"/>
        <v>0</v>
      </c>
      <c r="O40" s="41" t="e">
        <f t="shared" ca="1" si="8"/>
        <v>#NAME?</v>
      </c>
    </row>
    <row r="41" spans="2:15" ht="39.950000000000003" customHeight="1">
      <c r="B41" s="93">
        <f t="shared" si="5"/>
        <v>40</v>
      </c>
      <c r="C41" s="18"/>
      <c r="D41" s="104"/>
      <c r="E41" s="18"/>
      <c r="F41" s="18" t="s">
        <v>8</v>
      </c>
      <c r="G41" s="61">
        <f t="shared" si="6"/>
        <v>0</v>
      </c>
      <c r="H41" s="18" t="s">
        <v>8</v>
      </c>
      <c r="I41" s="61">
        <f t="shared" si="7"/>
        <v>0</v>
      </c>
      <c r="J41" s="5" t="s">
        <v>8</v>
      </c>
      <c r="K41" s="56">
        <f t="shared" si="9"/>
        <v>0</v>
      </c>
      <c r="L41" s="5" t="s">
        <v>8</v>
      </c>
      <c r="M41" s="56">
        <f t="shared" si="10"/>
        <v>0</v>
      </c>
      <c r="N41" s="72">
        <f t="shared" si="4"/>
        <v>0</v>
      </c>
      <c r="O41" s="41" t="e">
        <f t="shared" ca="1" si="8"/>
        <v>#NAME?</v>
      </c>
    </row>
    <row r="42" spans="2:15" ht="39.950000000000003" customHeight="1">
      <c r="B42" s="93">
        <f t="shared" si="5"/>
        <v>41</v>
      </c>
      <c r="C42" s="18"/>
      <c r="D42" s="104"/>
      <c r="E42" s="18"/>
      <c r="F42" s="18" t="s">
        <v>8</v>
      </c>
      <c r="G42" s="61">
        <f t="shared" si="6"/>
        <v>0</v>
      </c>
      <c r="H42" s="18" t="s">
        <v>8</v>
      </c>
      <c r="I42" s="61">
        <f t="shared" si="7"/>
        <v>0</v>
      </c>
      <c r="J42" s="5" t="s">
        <v>8</v>
      </c>
      <c r="K42" s="56">
        <f t="shared" si="9"/>
        <v>0</v>
      </c>
      <c r="L42" s="5" t="s">
        <v>8</v>
      </c>
      <c r="M42" s="56">
        <f t="shared" si="10"/>
        <v>0</v>
      </c>
      <c r="N42" s="72">
        <f t="shared" si="4"/>
        <v>0</v>
      </c>
      <c r="O42" s="41" t="e">
        <f t="shared" ca="1" si="8"/>
        <v>#NAME?</v>
      </c>
    </row>
    <row r="43" spans="2:15" ht="39.950000000000003" customHeight="1">
      <c r="B43" s="86"/>
      <c r="C43" s="23"/>
      <c r="D43" s="105"/>
      <c r="E43" s="23"/>
      <c r="F43" s="15" t="s">
        <v>3</v>
      </c>
      <c r="G43" s="55" t="s">
        <v>4</v>
      </c>
      <c r="H43" s="15" t="s">
        <v>3</v>
      </c>
      <c r="I43" s="55" t="s">
        <v>4</v>
      </c>
      <c r="J43" s="5" t="s">
        <v>8</v>
      </c>
      <c r="K43" s="56">
        <f t="shared" si="9"/>
        <v>0</v>
      </c>
      <c r="L43" s="5" t="s">
        <v>8</v>
      </c>
      <c r="M43" s="56">
        <f t="shared" si="10"/>
        <v>0</v>
      </c>
      <c r="N43" s="73"/>
      <c r="O43" s="23"/>
    </row>
    <row r="44" spans="2:15" ht="39.950000000000003" customHeight="1">
      <c r="J44" s="5" t="s">
        <v>8</v>
      </c>
      <c r="K44" s="56">
        <f t="shared" si="9"/>
        <v>0</v>
      </c>
      <c r="L44" s="5" t="s">
        <v>8</v>
      </c>
      <c r="M44" s="56">
        <f t="shared" si="10"/>
        <v>0</v>
      </c>
    </row>
    <row r="45" spans="2:15" ht="39.950000000000003" customHeight="1">
      <c r="J45" s="5" t="s">
        <v>8</v>
      </c>
      <c r="K45" s="56">
        <f t="shared" si="9"/>
        <v>0</v>
      </c>
      <c r="L45" s="5" t="s">
        <v>8</v>
      </c>
      <c r="M45" s="56">
        <f t="shared" si="10"/>
        <v>0</v>
      </c>
    </row>
    <row r="46" spans="2:15" ht="39.950000000000003" customHeight="1">
      <c r="J46" s="5" t="s">
        <v>8</v>
      </c>
      <c r="K46" s="56">
        <f t="shared" si="9"/>
        <v>0</v>
      </c>
      <c r="L46" s="5" t="s">
        <v>8</v>
      </c>
      <c r="M46" s="56">
        <f t="shared" si="10"/>
        <v>0</v>
      </c>
    </row>
    <row r="47" spans="2:15" ht="39.950000000000003" customHeight="1">
      <c r="J47" s="5" t="s">
        <v>8</v>
      </c>
      <c r="K47" s="56">
        <f t="shared" si="9"/>
        <v>0</v>
      </c>
      <c r="L47" s="5" t="s">
        <v>8</v>
      </c>
      <c r="M47" s="56">
        <f t="shared" si="10"/>
        <v>0</v>
      </c>
    </row>
    <row r="48" spans="2:15" ht="39.950000000000003" customHeight="1">
      <c r="J48" s="5" t="s">
        <v>8</v>
      </c>
      <c r="K48" s="56">
        <f t="shared" si="9"/>
        <v>0</v>
      </c>
      <c r="L48" s="5" t="s">
        <v>8</v>
      </c>
      <c r="M48" s="56">
        <f t="shared" si="10"/>
        <v>0</v>
      </c>
    </row>
    <row r="49" spans="10:13" ht="39.950000000000003" customHeight="1">
      <c r="J49" s="5" t="s">
        <v>8</v>
      </c>
      <c r="K49" s="56">
        <f t="shared" si="9"/>
        <v>0</v>
      </c>
      <c r="L49" s="5" t="s">
        <v>8</v>
      </c>
      <c r="M49" s="56">
        <f t="shared" si="10"/>
        <v>0</v>
      </c>
    </row>
    <row r="50" spans="10:13" ht="39.950000000000003" customHeight="1">
      <c r="J50" s="5" t="s">
        <v>8</v>
      </c>
      <c r="K50" s="56">
        <f t="shared" si="9"/>
        <v>0</v>
      </c>
      <c r="L50" s="5" t="s">
        <v>8</v>
      </c>
      <c r="M50" s="56">
        <f t="shared" si="10"/>
        <v>0</v>
      </c>
    </row>
    <row r="51" spans="10:13" ht="39.950000000000003" customHeight="1">
      <c r="J51" s="2" t="s">
        <v>9</v>
      </c>
      <c r="K51" s="57" t="s">
        <v>4</v>
      </c>
      <c r="L51" s="2" t="s">
        <v>9</v>
      </c>
      <c r="M51" s="57" t="s">
        <v>4</v>
      </c>
    </row>
    <row r="52" spans="10:13" ht="39.950000000000003" customHeight="1">
      <c r="J52" s="4">
        <f>MIN(J3:J51)</f>
        <v>55.25</v>
      </c>
      <c r="L52" s="4">
        <f>MIN(L3:L51)</f>
        <v>62.9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 7-8 кл</vt:lpstr>
      <vt:lpstr>Дев 7-8 кл</vt:lpstr>
      <vt:lpstr>Юн 9-11 кл</vt:lpstr>
      <vt:lpstr>Дев 9-11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1</cp:lastModifiedBy>
  <dcterms:created xsi:type="dcterms:W3CDTF">2015-10-26T13:34:27Z</dcterms:created>
  <dcterms:modified xsi:type="dcterms:W3CDTF">2018-12-17T12:49:20Z</dcterms:modified>
</cp:coreProperties>
</file>