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520" windowHeight="8745"/>
  </bookViews>
  <sheets>
    <sheet name="Юн 7-8 кл" sheetId="1" r:id="rId1"/>
    <sheet name="Дев 7-8 кл" sheetId="2" r:id="rId2"/>
    <sheet name="Юн 9-11 кл" sheetId="3" r:id="rId3"/>
    <sheet name="Дев 9-11 кл" sheetId="6" r:id="rId4"/>
  </sheets>
  <calcPr calcId="145621" calcOnSave="0"/>
</workbook>
</file>

<file path=xl/calcChain.xml><?xml version="1.0" encoding="utf-8"?>
<calcChain xmlns="http://schemas.openxmlformats.org/spreadsheetml/2006/main">
  <c r="M9" i="6" l="1"/>
  <c r="K9" i="6"/>
  <c r="I9" i="6"/>
  <c r="G9" i="6"/>
  <c r="N9" i="6" l="1"/>
  <c r="M6" i="6"/>
  <c r="M4" i="6"/>
  <c r="M5" i="6"/>
  <c r="M8" i="6"/>
  <c r="M7" i="6"/>
  <c r="M3" i="6"/>
  <c r="M2" i="6"/>
  <c r="M5" i="3"/>
  <c r="M6" i="3"/>
  <c r="M8" i="3"/>
  <c r="M7" i="3"/>
  <c r="M2" i="3"/>
  <c r="M3" i="3"/>
  <c r="M4" i="3"/>
  <c r="K6" i="2"/>
  <c r="K3" i="2"/>
  <c r="K5" i="2"/>
  <c r="K4" i="2"/>
  <c r="K2" i="2"/>
  <c r="K8" i="1"/>
  <c r="K3" i="1"/>
  <c r="K9" i="1"/>
  <c r="K7" i="1"/>
  <c r="K6" i="1"/>
  <c r="K5" i="1"/>
  <c r="K4" i="1"/>
  <c r="K2" i="1"/>
  <c r="M4" i="2"/>
  <c r="M5" i="2"/>
  <c r="M3" i="2"/>
  <c r="M2" i="2"/>
  <c r="M6" i="2"/>
  <c r="M2" i="1"/>
  <c r="M8" i="1"/>
  <c r="M9" i="1"/>
  <c r="M7" i="1"/>
  <c r="M6" i="1"/>
  <c r="M5" i="1"/>
  <c r="M4" i="1"/>
  <c r="M3" i="1"/>
  <c r="K6" i="6"/>
  <c r="K4" i="6"/>
  <c r="K8" i="6"/>
  <c r="K7" i="6"/>
  <c r="K3" i="6"/>
  <c r="K2" i="6"/>
  <c r="K5" i="6"/>
  <c r="K5" i="3"/>
  <c r="K4" i="3"/>
  <c r="K6" i="3"/>
  <c r="K8" i="3"/>
  <c r="K7" i="3"/>
  <c r="K3" i="3"/>
  <c r="K2" i="3"/>
  <c r="I6" i="6"/>
  <c r="I4" i="6"/>
  <c r="I5" i="6"/>
  <c r="I8" i="6"/>
  <c r="I7" i="6"/>
  <c r="I3" i="6"/>
  <c r="I2" i="6"/>
  <c r="I2" i="3"/>
  <c r="I7" i="3"/>
  <c r="I8" i="3"/>
  <c r="I6" i="3"/>
  <c r="I4" i="3"/>
  <c r="I5" i="3"/>
  <c r="I3" i="3"/>
  <c r="I8" i="1"/>
  <c r="I3" i="1"/>
  <c r="I9" i="1"/>
  <c r="I7" i="1"/>
  <c r="I6" i="1"/>
  <c r="I5" i="1"/>
  <c r="I4" i="1"/>
  <c r="I2" i="1"/>
  <c r="G2" i="6"/>
  <c r="G3" i="6"/>
  <c r="G7" i="6"/>
  <c r="G8" i="6"/>
  <c r="G5" i="6"/>
  <c r="G4" i="6"/>
  <c r="G6" i="6"/>
  <c r="G2" i="3"/>
  <c r="G7" i="3"/>
  <c r="G8" i="3"/>
  <c r="G6" i="3"/>
  <c r="G4" i="3"/>
  <c r="G5" i="3"/>
  <c r="G3" i="3"/>
  <c r="G5" i="2"/>
  <c r="G3" i="2"/>
  <c r="G2" i="2"/>
  <c r="G6" i="2"/>
  <c r="G4" i="2"/>
  <c r="G5" i="1"/>
  <c r="G6" i="1"/>
  <c r="G7" i="1"/>
  <c r="G9" i="1"/>
  <c r="G3" i="1"/>
  <c r="G8" i="1"/>
  <c r="G2" i="1"/>
  <c r="G4" i="1"/>
  <c r="I5" i="2"/>
  <c r="I3" i="2"/>
  <c r="I2" i="2"/>
  <c r="I6" i="2"/>
  <c r="I4" i="2"/>
  <c r="G16" i="3" l="1"/>
  <c r="G17" i="3"/>
  <c r="G63" i="6" l="1"/>
  <c r="G62" i="6"/>
  <c r="G61" i="6"/>
  <c r="G60" i="6"/>
  <c r="G59" i="6"/>
  <c r="G58" i="6"/>
  <c r="G57" i="6"/>
  <c r="G56" i="6"/>
  <c r="G55" i="6"/>
  <c r="G54" i="6"/>
  <c r="G53" i="6"/>
  <c r="L52" i="6"/>
  <c r="J52" i="6"/>
  <c r="G52" i="6"/>
  <c r="M50" i="6"/>
  <c r="K50" i="6"/>
  <c r="I50" i="6"/>
  <c r="G50" i="6"/>
  <c r="M49" i="6"/>
  <c r="K49" i="6"/>
  <c r="I49" i="6"/>
  <c r="G49" i="6"/>
  <c r="M48" i="6"/>
  <c r="K48" i="6"/>
  <c r="I48" i="6"/>
  <c r="G48" i="6"/>
  <c r="M47" i="6"/>
  <c r="K47" i="6"/>
  <c r="I47" i="6"/>
  <c r="G47" i="6"/>
  <c r="M46" i="6"/>
  <c r="K46" i="6"/>
  <c r="I46" i="6"/>
  <c r="G46" i="6"/>
  <c r="M45" i="6"/>
  <c r="K45" i="6"/>
  <c r="I45" i="6"/>
  <c r="G45" i="6"/>
  <c r="M44" i="6"/>
  <c r="K44" i="6"/>
  <c r="I44" i="6"/>
  <c r="G44" i="6"/>
  <c r="M43" i="6"/>
  <c r="K43" i="6"/>
  <c r="I43" i="6"/>
  <c r="G43" i="6"/>
  <c r="M42" i="6"/>
  <c r="K42" i="6"/>
  <c r="I42" i="6"/>
  <c r="G42" i="6"/>
  <c r="M41" i="6"/>
  <c r="K41" i="6"/>
  <c r="I41" i="6"/>
  <c r="G41" i="6"/>
  <c r="M40" i="6"/>
  <c r="K40" i="6"/>
  <c r="I40" i="6"/>
  <c r="G40" i="6"/>
  <c r="M39" i="6"/>
  <c r="K39" i="6"/>
  <c r="I39" i="6"/>
  <c r="G39" i="6"/>
  <c r="M38" i="6"/>
  <c r="K38" i="6"/>
  <c r="I38" i="6"/>
  <c r="G38" i="6"/>
  <c r="M37" i="6"/>
  <c r="K37" i="6"/>
  <c r="I37" i="6"/>
  <c r="G37" i="6"/>
  <c r="N37" i="6" l="1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8" i="6"/>
  <c r="N2" i="6"/>
  <c r="N5" i="6"/>
  <c r="N4" i="6"/>
  <c r="N3" i="6"/>
  <c r="N6" i="6"/>
  <c r="N7" i="6"/>
  <c r="K51" i="2" l="1"/>
  <c r="K52" i="2"/>
  <c r="K53" i="2"/>
  <c r="K54" i="2"/>
  <c r="K55" i="2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O45" i="6"/>
  <c r="O47" i="6"/>
  <c r="O48" i="6"/>
  <c r="O40" i="6"/>
  <c r="O37" i="6"/>
  <c r="O50" i="6"/>
  <c r="O42" i="6"/>
  <c r="O49" i="6"/>
  <c r="O39" i="6"/>
  <c r="O44" i="6"/>
  <c r="O41" i="6"/>
  <c r="O43" i="6"/>
  <c r="O46" i="6"/>
  <c r="O38" i="6"/>
  <c r="M39" i="1" l="1"/>
  <c r="M40" i="1"/>
  <c r="M41" i="1"/>
  <c r="M42" i="1"/>
  <c r="M43" i="1"/>
  <c r="M44" i="1"/>
  <c r="M45" i="1"/>
  <c r="M46" i="1"/>
  <c r="M47" i="1"/>
  <c r="G15" i="3" l="1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39" i="1"/>
  <c r="G40" i="1"/>
  <c r="G41" i="1"/>
  <c r="G42" i="1"/>
  <c r="G43" i="1"/>
  <c r="G53" i="3" l="1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51" i="2"/>
  <c r="G52" i="2"/>
  <c r="G53" i="2"/>
  <c r="G54" i="2"/>
  <c r="G55" i="2"/>
  <c r="G56" i="2"/>
  <c r="G44" i="1"/>
  <c r="G45" i="1"/>
  <c r="G46" i="1"/>
  <c r="G47" i="1"/>
  <c r="G48" i="1"/>
  <c r="G49" i="1"/>
  <c r="G50" i="1"/>
  <c r="G52" i="1"/>
  <c r="G53" i="1"/>
  <c r="G54" i="1"/>
  <c r="G55" i="1"/>
  <c r="G56" i="1"/>
  <c r="I39" i="1"/>
  <c r="N39" i="1" s="1"/>
  <c r="I40" i="1"/>
  <c r="N40" i="1" s="1"/>
  <c r="I41" i="1"/>
  <c r="N41" i="1" s="1"/>
  <c r="I42" i="1"/>
  <c r="N42" i="1" s="1"/>
  <c r="I43" i="1"/>
  <c r="N43" i="1" s="1"/>
  <c r="I44" i="1"/>
  <c r="I45" i="1"/>
  <c r="I46" i="1"/>
  <c r="I47" i="1"/>
  <c r="N47" i="1" s="1"/>
  <c r="I48" i="1"/>
  <c r="I49" i="1"/>
  <c r="I50" i="1"/>
  <c r="L52" i="1"/>
  <c r="M50" i="1"/>
  <c r="M49" i="1"/>
  <c r="M48" i="1"/>
  <c r="N4" i="2"/>
  <c r="L51" i="3"/>
  <c r="J51" i="3"/>
  <c r="M49" i="3"/>
  <c r="K49" i="3"/>
  <c r="I49" i="3"/>
  <c r="M48" i="3"/>
  <c r="K48" i="3"/>
  <c r="I48" i="3"/>
  <c r="M47" i="3"/>
  <c r="K47" i="3"/>
  <c r="I47" i="3"/>
  <c r="M46" i="3"/>
  <c r="K46" i="3"/>
  <c r="I46" i="3"/>
  <c r="M45" i="3"/>
  <c r="K45" i="3"/>
  <c r="I45" i="3"/>
  <c r="M44" i="3"/>
  <c r="K44" i="3"/>
  <c r="I44" i="3"/>
  <c r="M43" i="3"/>
  <c r="K43" i="3"/>
  <c r="I43" i="3"/>
  <c r="M42" i="3"/>
  <c r="K42" i="3"/>
  <c r="I42" i="3"/>
  <c r="M41" i="3"/>
  <c r="K41" i="3"/>
  <c r="I41" i="3"/>
  <c r="M40" i="3"/>
  <c r="K40" i="3"/>
  <c r="I40" i="3"/>
  <c r="M39" i="3"/>
  <c r="K39" i="3"/>
  <c r="I39" i="3"/>
  <c r="M38" i="3"/>
  <c r="K38" i="3"/>
  <c r="I38" i="3"/>
  <c r="M37" i="3"/>
  <c r="K37" i="3"/>
  <c r="I37" i="3"/>
  <c r="M36" i="3"/>
  <c r="K36" i="3"/>
  <c r="I36" i="3"/>
  <c r="M35" i="3"/>
  <c r="K35" i="3"/>
  <c r="I35" i="3"/>
  <c r="M34" i="3"/>
  <c r="K34" i="3"/>
  <c r="I34" i="3"/>
  <c r="M33" i="3"/>
  <c r="K33" i="3"/>
  <c r="I33" i="3"/>
  <c r="M32" i="3"/>
  <c r="K32" i="3"/>
  <c r="I32" i="3"/>
  <c r="M31" i="3"/>
  <c r="K31" i="3"/>
  <c r="I31" i="3"/>
  <c r="M30" i="3"/>
  <c r="K30" i="3"/>
  <c r="I30" i="3"/>
  <c r="M29" i="3"/>
  <c r="K29" i="3"/>
  <c r="I29" i="3"/>
  <c r="M28" i="3"/>
  <c r="K28" i="3"/>
  <c r="I28" i="3"/>
  <c r="M27" i="3"/>
  <c r="K27" i="3"/>
  <c r="I27" i="3"/>
  <c r="M26" i="3"/>
  <c r="K26" i="3"/>
  <c r="I26" i="3"/>
  <c r="M25" i="3"/>
  <c r="K25" i="3"/>
  <c r="I25" i="3"/>
  <c r="M24" i="3"/>
  <c r="K24" i="3"/>
  <c r="I24" i="3"/>
  <c r="M23" i="3"/>
  <c r="K23" i="3"/>
  <c r="I23" i="3"/>
  <c r="M22" i="3"/>
  <c r="K22" i="3"/>
  <c r="I22" i="3"/>
  <c r="M21" i="3"/>
  <c r="K21" i="3"/>
  <c r="I21" i="3"/>
  <c r="M20" i="3"/>
  <c r="K20" i="3"/>
  <c r="I20" i="3"/>
  <c r="M19" i="3"/>
  <c r="K19" i="3"/>
  <c r="I19" i="3"/>
  <c r="M18" i="3"/>
  <c r="K18" i="3"/>
  <c r="I18" i="3"/>
  <c r="M17" i="3"/>
  <c r="I17" i="3"/>
  <c r="M16" i="3"/>
  <c r="K16" i="3"/>
  <c r="I16" i="3"/>
  <c r="M15" i="3"/>
  <c r="I15" i="3"/>
  <c r="N48" i="3" l="1"/>
  <c r="N32" i="3"/>
  <c r="N18" i="3"/>
  <c r="N34" i="3"/>
  <c r="N22" i="3"/>
  <c r="N26" i="3"/>
  <c r="N38" i="3"/>
  <c r="N42" i="3"/>
  <c r="N46" i="3"/>
  <c r="N45" i="1"/>
  <c r="N48" i="1"/>
  <c r="N24" i="3"/>
  <c r="N40" i="3"/>
  <c r="N30" i="3"/>
  <c r="N6" i="2"/>
  <c r="N44" i="1"/>
  <c r="N5" i="2"/>
  <c r="N2" i="2"/>
  <c r="N3" i="2"/>
  <c r="N20" i="3"/>
  <c r="N28" i="3"/>
  <c r="N36" i="3"/>
  <c r="N44" i="3"/>
  <c r="K15" i="3"/>
  <c r="N15" i="3" s="1"/>
  <c r="N6" i="3"/>
  <c r="K17" i="3"/>
  <c r="N17" i="3" s="1"/>
  <c r="N8" i="3"/>
  <c r="N46" i="1"/>
  <c r="N50" i="1"/>
  <c r="N5" i="3"/>
  <c r="N16" i="3"/>
  <c r="N3" i="3"/>
  <c r="N2" i="3"/>
  <c r="N7" i="1"/>
  <c r="N8" i="1"/>
  <c r="N7" i="3"/>
  <c r="N19" i="3"/>
  <c r="N21" i="3"/>
  <c r="N23" i="3"/>
  <c r="N9" i="1"/>
  <c r="N4" i="1"/>
  <c r="N6" i="1"/>
  <c r="N2" i="1"/>
  <c r="N5" i="1"/>
  <c r="N3" i="1"/>
  <c r="N25" i="3"/>
  <c r="N27" i="3"/>
  <c r="N29" i="3"/>
  <c r="N31" i="3"/>
  <c r="N33" i="3"/>
  <c r="N35" i="3"/>
  <c r="N37" i="3"/>
  <c r="N39" i="3"/>
  <c r="N41" i="3"/>
  <c r="N43" i="3"/>
  <c r="N45" i="3"/>
  <c r="N47" i="3"/>
  <c r="N49" i="3"/>
  <c r="N4" i="3"/>
  <c r="N49" i="1"/>
  <c r="B43" i="1" l="1"/>
  <c r="B44" i="1" s="1"/>
  <c r="B45" i="1" s="1"/>
  <c r="B46" i="1" s="1"/>
  <c r="B47" i="1" s="1"/>
  <c r="B48" i="1" s="1"/>
  <c r="B49" i="1" s="1"/>
  <c r="B50" i="1" s="1"/>
  <c r="B36" i="3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48" i="6"/>
  <c r="B49" i="6" s="1"/>
  <c r="B50" i="6" s="1"/>
  <c r="O39" i="3"/>
  <c r="O37" i="3"/>
  <c r="O42" i="3"/>
  <c r="O46" i="3"/>
  <c r="O43" i="3"/>
  <c r="O36" i="3"/>
  <c r="O49" i="3"/>
  <c r="O38" i="3"/>
  <c r="O45" i="3"/>
  <c r="O41" i="3"/>
  <c r="O47" i="3"/>
  <c r="O40" i="3"/>
  <c r="O44" i="3"/>
  <c r="O48" i="3"/>
  <c r="O41" i="1"/>
  <c r="O49" i="1"/>
  <c r="O40" i="1"/>
  <c r="O44" i="1"/>
  <c r="O47" i="1"/>
  <c r="O50" i="1"/>
  <c r="O39" i="1"/>
  <c r="O46" i="1"/>
  <c r="O45" i="1"/>
  <c r="O43" i="1"/>
  <c r="O48" i="1"/>
  <c r="O42" i="1"/>
</calcChain>
</file>

<file path=xl/sharedStrings.xml><?xml version="1.0" encoding="utf-8"?>
<sst xmlns="http://schemas.openxmlformats.org/spreadsheetml/2006/main" count="371" uniqueCount="105">
  <si>
    <t>№</t>
  </si>
  <si>
    <t>теория</t>
  </si>
  <si>
    <t>оценка</t>
  </si>
  <si>
    <t>Акробатика</t>
  </si>
  <si>
    <t>Сумма баллов</t>
  </si>
  <si>
    <t>-</t>
  </si>
  <si>
    <t>время, сек</t>
  </si>
  <si>
    <t>балл - формула</t>
  </si>
  <si>
    <t>школа</t>
  </si>
  <si>
    <t xml:space="preserve">фамилия </t>
  </si>
  <si>
    <t xml:space="preserve">Место - не заполнять </t>
  </si>
  <si>
    <t>класс</t>
  </si>
  <si>
    <t xml:space="preserve">МОУ - кратко </t>
  </si>
  <si>
    <t xml:space="preserve">Фамилия </t>
  </si>
  <si>
    <t>формула</t>
  </si>
  <si>
    <t>МОУ - кратко</t>
  </si>
  <si>
    <t>Место - не заполнять</t>
  </si>
  <si>
    <t>Мазнева</t>
  </si>
  <si>
    <t>Вавилов</t>
  </si>
  <si>
    <t>МОУ Филипповская оош</t>
  </si>
  <si>
    <t>Терентьев</t>
  </si>
  <si>
    <t>МОУ Любимская СОШ</t>
  </si>
  <si>
    <t>7 Б</t>
  </si>
  <si>
    <t>8 А</t>
  </si>
  <si>
    <t>Кондратьев</t>
  </si>
  <si>
    <t>Стрижов</t>
  </si>
  <si>
    <t>Григорьев</t>
  </si>
  <si>
    <t>8 Б</t>
  </si>
  <si>
    <t>Чигинов</t>
  </si>
  <si>
    <t>Охапкин</t>
  </si>
  <si>
    <t>Андреев</t>
  </si>
  <si>
    <t>Муравьева</t>
  </si>
  <si>
    <t>Цветкова</t>
  </si>
  <si>
    <t>Мошкова</t>
  </si>
  <si>
    <t>Акимова</t>
  </si>
  <si>
    <t>Горшенев</t>
  </si>
  <si>
    <t>11 А</t>
  </si>
  <si>
    <t>Коробкин</t>
  </si>
  <si>
    <t>10 А</t>
  </si>
  <si>
    <t>Тарантин</t>
  </si>
  <si>
    <t>Мыткин</t>
  </si>
  <si>
    <t>Сорокин</t>
  </si>
  <si>
    <t>Мельников</t>
  </si>
  <si>
    <t>9 А</t>
  </si>
  <si>
    <t>Маевская</t>
  </si>
  <si>
    <t>Соколова</t>
  </si>
  <si>
    <t>Краморева</t>
  </si>
  <si>
    <t>Охапкина</t>
  </si>
  <si>
    <t>9 Б</t>
  </si>
  <si>
    <t>МОУ любимская ООШ им. В.Ю.Орлова</t>
  </si>
  <si>
    <t>7б</t>
  </si>
  <si>
    <t>Васин</t>
  </si>
  <si>
    <t>8а</t>
  </si>
  <si>
    <t>МОУ Любимская ООШ им. В.Ю. Орлова</t>
  </si>
  <si>
    <t>Шаталова</t>
  </si>
  <si>
    <t>9б</t>
  </si>
  <si>
    <t>9а</t>
  </si>
  <si>
    <t>Чурилова</t>
  </si>
  <si>
    <t>МОУ Любимская ООШ им. В.Ю.Орлова</t>
  </si>
  <si>
    <t>Шишмарёва</t>
  </si>
  <si>
    <t xml:space="preserve">Соколова </t>
  </si>
  <si>
    <t>1</t>
  </si>
  <si>
    <t>2</t>
  </si>
  <si>
    <t>3</t>
  </si>
  <si>
    <t>4</t>
  </si>
  <si>
    <t>5</t>
  </si>
  <si>
    <t>6</t>
  </si>
  <si>
    <t>7</t>
  </si>
  <si>
    <t>8</t>
  </si>
  <si>
    <t>спортивные игры</t>
  </si>
  <si>
    <t>прикладная ФК</t>
  </si>
  <si>
    <t>Прикладная ФК</t>
  </si>
  <si>
    <t>шифр</t>
  </si>
  <si>
    <t>Д/7-8/1</t>
  </si>
  <si>
    <t>Д/7-8/2</t>
  </si>
  <si>
    <t>Д/7-8/3</t>
  </si>
  <si>
    <t>Д/7-8/4</t>
  </si>
  <si>
    <t>Д/7-8/5</t>
  </si>
  <si>
    <t>Ю/7-8/1</t>
  </si>
  <si>
    <t>Ю/7-8/2</t>
  </si>
  <si>
    <t>Ю/7-8/3</t>
  </si>
  <si>
    <t>Ю/7-8/4</t>
  </si>
  <si>
    <t>Ю/7-8/5</t>
  </si>
  <si>
    <t>Ю/7-8/6</t>
  </si>
  <si>
    <t>Ю/7-8/7</t>
  </si>
  <si>
    <t>Ю/7-8/8</t>
  </si>
  <si>
    <t>Ю/9-11/1</t>
  </si>
  <si>
    <t>Ю/9-11/2</t>
  </si>
  <si>
    <t>Ю/9-11/3</t>
  </si>
  <si>
    <t>Ю/9-11/4</t>
  </si>
  <si>
    <t>Ю/9-11/5</t>
  </si>
  <si>
    <t>Ю/9-11/6</t>
  </si>
  <si>
    <t>Ю/9-11/7</t>
  </si>
  <si>
    <t>Д/9-11/1</t>
  </si>
  <si>
    <t>Д/9-11/2</t>
  </si>
  <si>
    <t>Д/9-11/3</t>
  </si>
  <si>
    <t>Д/9-11/4</t>
  </si>
  <si>
    <t>Д/9-11/5</t>
  </si>
  <si>
    <t>Д/9-11/6</t>
  </si>
  <si>
    <t>Д/9-11/7</t>
  </si>
  <si>
    <t>Д/9-11/8</t>
  </si>
  <si>
    <t>победитель</t>
  </si>
  <si>
    <t>призер</t>
  </si>
  <si>
    <t xml:space="preserve"> МОУ Закобякинская СОШ</t>
  </si>
  <si>
    <t xml:space="preserve"> МОУ  Закобякинская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</si>
</sst>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2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hidden="1"/>
    </xf>
    <xf numFmtId="0" fontId="0" fillId="4" borderId="2" xfId="0" applyFill="1" applyBorder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hidden="1"/>
    </xf>
    <xf numFmtId="0" fontId="0" fillId="5" borderId="1" xfId="0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hidden="1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hidden="1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2" fillId="4" borderId="2" xfId="0" applyFont="1" applyFill="1" applyBorder="1" applyAlignment="1" applyProtection="1">
      <alignment wrapText="1"/>
      <protection hidden="1"/>
    </xf>
    <xf numFmtId="0" fontId="2" fillId="2" borderId="2" xfId="0" applyFont="1" applyFill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wrapText="1"/>
      <protection hidden="1"/>
    </xf>
    <xf numFmtId="2" fontId="2" fillId="4" borderId="1" xfId="0" applyNumberFormat="1" applyFont="1" applyFill="1" applyBorder="1" applyAlignment="1" applyProtection="1">
      <alignment wrapText="1"/>
      <protection hidden="1"/>
    </xf>
    <xf numFmtId="2" fontId="2" fillId="2" borderId="2" xfId="0" applyNumberFormat="1" applyFont="1" applyFill="1" applyBorder="1" applyAlignment="1" applyProtection="1">
      <alignment wrapText="1"/>
      <protection hidden="1"/>
    </xf>
    <xf numFmtId="2" fontId="2" fillId="2" borderId="1" xfId="0" applyNumberFormat="1" applyFont="1" applyFill="1" applyBorder="1" applyAlignment="1" applyProtection="1">
      <alignment wrapText="1"/>
      <protection hidden="1"/>
    </xf>
    <xf numFmtId="2" fontId="2" fillId="3" borderId="1" xfId="0" applyNumberFormat="1" applyFont="1" applyFill="1" applyBorder="1" applyAlignment="1" applyProtection="1">
      <alignment wrapText="1"/>
      <protection hidden="1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0" xfId="0" applyNumberFormat="1" applyFont="1" applyFill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hidden="1"/>
    </xf>
    <xf numFmtId="2" fontId="0" fillId="2" borderId="2" xfId="0" applyNumberFormat="1" applyFill="1" applyBorder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hidden="1"/>
    </xf>
    <xf numFmtId="2" fontId="0" fillId="2" borderId="0" xfId="0" applyNumberFormat="1" applyFill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vertical="center" wrapText="1"/>
      <protection locked="0"/>
    </xf>
    <xf numFmtId="2" fontId="2" fillId="4" borderId="2" xfId="0" applyNumberFormat="1" applyFont="1" applyFill="1" applyBorder="1" applyAlignment="1" applyProtection="1">
      <alignment wrapText="1"/>
      <protection hidden="1"/>
    </xf>
    <xf numFmtId="2" fontId="2" fillId="4" borderId="1" xfId="0" applyNumberFormat="1" applyFont="1" applyFill="1" applyBorder="1" applyAlignment="1" applyProtection="1">
      <alignment wrapText="1"/>
      <protection locked="0"/>
    </xf>
    <xf numFmtId="2" fontId="2" fillId="4" borderId="0" xfId="0" applyNumberFormat="1" applyFont="1" applyFill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2" fontId="0" fillId="7" borderId="1" xfId="0" applyNumberForma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8" borderId="1" xfId="0" applyFill="1" applyBorder="1" applyAlignment="1">
      <alignment wrapText="1"/>
    </xf>
    <xf numFmtId="2" fontId="0" fillId="6" borderId="1" xfId="0" applyNumberFormat="1" applyFill="1" applyBorder="1" applyProtection="1">
      <protection hidden="1"/>
    </xf>
    <xf numFmtId="2" fontId="0" fillId="5" borderId="6" xfId="0" applyNumberFormat="1" applyFill="1" applyBorder="1" applyAlignment="1" applyProtection="1">
      <alignment wrapText="1"/>
      <protection locked="0"/>
    </xf>
    <xf numFmtId="2" fontId="0" fillId="6" borderId="6" xfId="0" applyNumberFormat="1" applyFill="1" applyBorder="1" applyProtection="1">
      <protection hidden="1"/>
    </xf>
    <xf numFmtId="2" fontId="2" fillId="2" borderId="6" xfId="0" applyNumberFormat="1" applyFont="1" applyFill="1" applyBorder="1" applyAlignment="1" applyProtection="1">
      <alignment wrapText="1"/>
      <protection hidden="1"/>
    </xf>
    <xf numFmtId="2" fontId="2" fillId="5" borderId="6" xfId="0" applyNumberFormat="1" applyFont="1" applyFill="1" applyBorder="1" applyAlignment="1" applyProtection="1">
      <alignment wrapText="1"/>
      <protection hidden="1"/>
    </xf>
    <xf numFmtId="2" fontId="2" fillId="5" borderId="7" xfId="0" applyNumberFormat="1" applyFont="1" applyFill="1" applyBorder="1" applyAlignment="1" applyProtection="1">
      <alignment wrapText="1"/>
      <protection hidden="1"/>
    </xf>
    <xf numFmtId="2" fontId="2" fillId="5" borderId="6" xfId="0" applyNumberFormat="1" applyFont="1" applyFill="1" applyBorder="1" applyAlignment="1" applyProtection="1">
      <alignment wrapText="1"/>
      <protection locked="0"/>
    </xf>
    <xf numFmtId="2" fontId="2" fillId="5" borderId="0" xfId="0" applyNumberFormat="1" applyFont="1" applyFill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wrapText="1"/>
      <protection hidden="1"/>
    </xf>
    <xf numFmtId="2" fontId="0" fillId="2" borderId="2" xfId="0" applyNumberFormat="1" applyFill="1" applyBorder="1" applyAlignment="1" applyProtection="1">
      <alignment wrapText="1"/>
      <protection hidden="1"/>
    </xf>
    <xf numFmtId="2" fontId="0" fillId="2" borderId="1" xfId="0" applyNumberFormat="1" applyFill="1" applyBorder="1" applyAlignment="1" applyProtection="1">
      <alignment wrapText="1"/>
      <protection hidden="1"/>
    </xf>
    <xf numFmtId="2" fontId="0" fillId="4" borderId="1" xfId="0" applyNumberFormat="1" applyFill="1" applyBorder="1" applyAlignment="1" applyProtection="1">
      <alignment wrapText="1"/>
      <protection hidden="1"/>
    </xf>
    <xf numFmtId="2" fontId="0" fillId="4" borderId="0" xfId="0" applyNumberFormat="1" applyFill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145" zoomScaleNormal="145" workbookViewId="0">
      <selection activeCell="D7" sqref="D7"/>
    </sheetView>
  </sheetViews>
  <sheetFormatPr defaultRowHeight="15" x14ac:dyDescent="0.25"/>
  <cols>
    <col min="1" max="1" width="9.140625" style="1"/>
    <col min="2" max="2" width="4.28515625" style="10" customWidth="1"/>
    <col min="3" max="3" width="16.5703125" style="21" customWidth="1"/>
    <col min="4" max="4" width="23.85546875" style="21" customWidth="1"/>
    <col min="5" max="5" width="6.85546875" style="21" customWidth="1"/>
    <col min="6" max="6" width="5.7109375" style="6" customWidth="1"/>
    <col min="7" max="7" width="7.28515625" style="76" customWidth="1"/>
    <col min="8" max="8" width="5.7109375" style="15" customWidth="1"/>
    <col min="9" max="9" width="9.140625" style="58"/>
    <col min="10" max="10" width="9.140625" style="53"/>
    <col min="11" max="11" width="7.7109375" style="58" customWidth="1"/>
    <col min="12" max="12" width="7.5703125" style="53" customWidth="1"/>
    <col min="13" max="13" width="8.140625" style="58" customWidth="1"/>
    <col min="14" max="14" width="7.7109375" style="25" customWidth="1"/>
    <col min="15" max="15" width="11.42578125" style="21" customWidth="1"/>
    <col min="16" max="16384" width="9.140625" style="1"/>
  </cols>
  <sheetData>
    <row r="1" spans="1:15" s="2" customFormat="1" ht="65.25" customHeight="1" x14ac:dyDescent="0.25">
      <c r="A1" s="2" t="s">
        <v>72</v>
      </c>
      <c r="B1" s="9" t="s">
        <v>0</v>
      </c>
      <c r="C1" s="18" t="s">
        <v>9</v>
      </c>
      <c r="D1" s="26" t="s">
        <v>15</v>
      </c>
      <c r="E1" s="64" t="s">
        <v>11</v>
      </c>
      <c r="F1" s="6" t="s">
        <v>1</v>
      </c>
      <c r="G1" s="70" t="s">
        <v>14</v>
      </c>
      <c r="H1" s="14" t="s">
        <v>3</v>
      </c>
      <c r="I1" s="54" t="s">
        <v>14</v>
      </c>
      <c r="J1" s="27" t="s">
        <v>69</v>
      </c>
      <c r="K1" s="54" t="s">
        <v>14</v>
      </c>
      <c r="L1" s="55" t="s">
        <v>70</v>
      </c>
      <c r="M1" s="61" t="s">
        <v>14</v>
      </c>
      <c r="N1" s="22" t="s">
        <v>4</v>
      </c>
      <c r="O1" s="18" t="s">
        <v>10</v>
      </c>
    </row>
    <row r="2" spans="1:15" s="36" customFormat="1" ht="18" customHeight="1" x14ac:dyDescent="0.25">
      <c r="A2" s="36" t="s">
        <v>85</v>
      </c>
      <c r="B2" s="34" t="s">
        <v>61</v>
      </c>
      <c r="C2" s="17" t="s">
        <v>51</v>
      </c>
      <c r="D2" s="17" t="s">
        <v>49</v>
      </c>
      <c r="E2" s="65" t="s">
        <v>50</v>
      </c>
      <c r="F2" s="68">
        <v>31</v>
      </c>
      <c r="G2" s="71">
        <f t="shared" ref="G2:G9" si="0">25*F2/54</f>
        <v>14.351851851851851</v>
      </c>
      <c r="H2" s="17">
        <v>9.6999999999999993</v>
      </c>
      <c r="I2" s="44">
        <f t="shared" ref="I2:I9" si="1">25*H2/9.7</f>
        <v>25</v>
      </c>
      <c r="J2" s="37">
        <v>31.28</v>
      </c>
      <c r="K2" s="44">
        <f t="shared" ref="K2:K9" si="2">25*31.28/J2</f>
        <v>25</v>
      </c>
      <c r="L2" s="37">
        <v>45.19</v>
      </c>
      <c r="M2" s="44">
        <f t="shared" ref="M2:M9" si="3">25*42.22/L2</f>
        <v>23.356937375525561</v>
      </c>
      <c r="N2" s="35">
        <f t="shared" ref="N2:N9" si="4">G2+I2+K2+M2</f>
        <v>87.708789227377409</v>
      </c>
      <c r="O2" s="35" t="s">
        <v>101</v>
      </c>
    </row>
    <row r="3" spans="1:15" s="36" customFormat="1" ht="18" customHeight="1" x14ac:dyDescent="0.25">
      <c r="A3" s="36" t="s">
        <v>83</v>
      </c>
      <c r="B3" s="34" t="s">
        <v>62</v>
      </c>
      <c r="C3" s="17" t="s">
        <v>25</v>
      </c>
      <c r="D3" s="17" t="s">
        <v>21</v>
      </c>
      <c r="E3" s="65" t="s">
        <v>23</v>
      </c>
      <c r="F3" s="68">
        <v>31</v>
      </c>
      <c r="G3" s="71">
        <f t="shared" si="0"/>
        <v>14.351851851851851</v>
      </c>
      <c r="H3" s="17">
        <v>7.5</v>
      </c>
      <c r="I3" s="44">
        <f t="shared" si="1"/>
        <v>19.329896907216497</v>
      </c>
      <c r="J3" s="37">
        <v>34.18</v>
      </c>
      <c r="K3" s="44">
        <f t="shared" si="2"/>
        <v>22.878876535985956</v>
      </c>
      <c r="L3" s="37">
        <v>42.22</v>
      </c>
      <c r="M3" s="44">
        <f t="shared" si="3"/>
        <v>25</v>
      </c>
      <c r="N3" s="35">
        <f t="shared" si="4"/>
        <v>81.560625295054308</v>
      </c>
      <c r="O3" s="35" t="s">
        <v>102</v>
      </c>
    </row>
    <row r="4" spans="1:15" s="36" customFormat="1" ht="18" customHeight="1" x14ac:dyDescent="0.25">
      <c r="A4" s="36" t="s">
        <v>78</v>
      </c>
      <c r="B4" s="34" t="s">
        <v>63</v>
      </c>
      <c r="C4" s="17" t="s">
        <v>29</v>
      </c>
      <c r="D4" s="17" t="s">
        <v>21</v>
      </c>
      <c r="E4" s="65" t="s">
        <v>27</v>
      </c>
      <c r="F4" s="68">
        <v>45</v>
      </c>
      <c r="G4" s="71">
        <f t="shared" si="0"/>
        <v>20.833333333333332</v>
      </c>
      <c r="H4" s="17">
        <v>7.1</v>
      </c>
      <c r="I4" s="44">
        <f t="shared" si="1"/>
        <v>18.298969072164951</v>
      </c>
      <c r="J4" s="37">
        <v>37.19</v>
      </c>
      <c r="K4" s="44">
        <f t="shared" si="2"/>
        <v>21.027157838128531</v>
      </c>
      <c r="L4" s="37">
        <v>50.91</v>
      </c>
      <c r="M4" s="44">
        <f t="shared" si="3"/>
        <v>20.732665488116286</v>
      </c>
      <c r="N4" s="35">
        <f t="shared" si="4"/>
        <v>80.892125731743093</v>
      </c>
      <c r="O4" s="35"/>
    </row>
    <row r="5" spans="1:15" s="36" customFormat="1" ht="18" customHeight="1" x14ac:dyDescent="0.25">
      <c r="A5" s="36" t="s">
        <v>79</v>
      </c>
      <c r="B5" s="34" t="s">
        <v>64</v>
      </c>
      <c r="C5" s="17" t="s">
        <v>26</v>
      </c>
      <c r="D5" s="17" t="s">
        <v>21</v>
      </c>
      <c r="E5" s="65" t="s">
        <v>27</v>
      </c>
      <c r="F5" s="68">
        <v>27</v>
      </c>
      <c r="G5" s="71">
        <f t="shared" si="0"/>
        <v>12.5</v>
      </c>
      <c r="H5" s="17">
        <v>8.1999999999999993</v>
      </c>
      <c r="I5" s="44">
        <f t="shared" si="1"/>
        <v>21.134020618556701</v>
      </c>
      <c r="J5" s="37">
        <v>35.369999999999997</v>
      </c>
      <c r="K5" s="44">
        <f t="shared" si="2"/>
        <v>22.109132032796158</v>
      </c>
      <c r="L5" s="37">
        <v>44.5</v>
      </c>
      <c r="M5" s="44">
        <f t="shared" si="3"/>
        <v>23.719101123595507</v>
      </c>
      <c r="N5" s="35">
        <f t="shared" si="4"/>
        <v>79.462253774948366</v>
      </c>
      <c r="O5" s="35"/>
    </row>
    <row r="6" spans="1:15" s="36" customFormat="1" ht="18" customHeight="1" x14ac:dyDescent="0.25">
      <c r="A6" s="36" t="s">
        <v>80</v>
      </c>
      <c r="B6" s="34" t="s">
        <v>65</v>
      </c>
      <c r="C6" s="17" t="s">
        <v>30</v>
      </c>
      <c r="D6" s="17" t="s">
        <v>21</v>
      </c>
      <c r="E6" s="65" t="s">
        <v>27</v>
      </c>
      <c r="F6" s="68">
        <v>26</v>
      </c>
      <c r="G6" s="71">
        <f t="shared" si="0"/>
        <v>12.037037037037036</v>
      </c>
      <c r="H6" s="17">
        <v>9.1999999999999993</v>
      </c>
      <c r="I6" s="44">
        <f t="shared" si="1"/>
        <v>23.711340206185564</v>
      </c>
      <c r="J6" s="37">
        <v>39.590000000000003</v>
      </c>
      <c r="K6" s="44">
        <f t="shared" si="2"/>
        <v>19.752462743116947</v>
      </c>
      <c r="L6" s="37">
        <v>45.37</v>
      </c>
      <c r="M6" s="44">
        <f t="shared" si="3"/>
        <v>23.264271545073839</v>
      </c>
      <c r="N6" s="35">
        <f t="shared" si="4"/>
        <v>78.765111531413382</v>
      </c>
      <c r="O6" s="35"/>
    </row>
    <row r="7" spans="1:15" s="36" customFormat="1" ht="18" customHeight="1" x14ac:dyDescent="0.25">
      <c r="A7" s="36" t="s">
        <v>81</v>
      </c>
      <c r="B7" s="34" t="s">
        <v>66</v>
      </c>
      <c r="C7" s="17" t="s">
        <v>20</v>
      </c>
      <c r="D7" s="17" t="s">
        <v>19</v>
      </c>
      <c r="E7" s="65">
        <v>8</v>
      </c>
      <c r="F7" s="68">
        <v>25</v>
      </c>
      <c r="G7" s="71">
        <f t="shared" si="0"/>
        <v>11.574074074074074</v>
      </c>
      <c r="H7" s="17">
        <v>8.8000000000000007</v>
      </c>
      <c r="I7" s="44">
        <f t="shared" si="1"/>
        <v>22.680412371134025</v>
      </c>
      <c r="J7" s="37">
        <v>39.880000000000003</v>
      </c>
      <c r="K7" s="44">
        <f t="shared" si="2"/>
        <v>19.608826479438314</v>
      </c>
      <c r="L7" s="37">
        <v>48.31</v>
      </c>
      <c r="M7" s="44">
        <f t="shared" si="3"/>
        <v>21.84847857586421</v>
      </c>
      <c r="N7" s="35">
        <f t="shared" si="4"/>
        <v>75.711791500510628</v>
      </c>
      <c r="O7" s="35"/>
    </row>
    <row r="8" spans="1:15" s="36" customFormat="1" ht="18" customHeight="1" x14ac:dyDescent="0.25">
      <c r="A8" s="36" t="s">
        <v>84</v>
      </c>
      <c r="B8" s="34" t="s">
        <v>67</v>
      </c>
      <c r="C8" s="17" t="s">
        <v>28</v>
      </c>
      <c r="D8" s="17" t="s">
        <v>21</v>
      </c>
      <c r="E8" s="65" t="s">
        <v>27</v>
      </c>
      <c r="F8" s="68">
        <v>18</v>
      </c>
      <c r="G8" s="71">
        <f t="shared" si="0"/>
        <v>8.3333333333333339</v>
      </c>
      <c r="H8" s="17">
        <v>7.4</v>
      </c>
      <c r="I8" s="44">
        <f t="shared" si="1"/>
        <v>19.072164948453608</v>
      </c>
      <c r="J8" s="37">
        <v>34.53</v>
      </c>
      <c r="K8" s="44">
        <f t="shared" si="2"/>
        <v>22.646973646104836</v>
      </c>
      <c r="L8" s="37">
        <v>48.97</v>
      </c>
      <c r="M8" s="44">
        <f t="shared" si="3"/>
        <v>21.554012660812742</v>
      </c>
      <c r="N8" s="35">
        <f t="shared" si="4"/>
        <v>71.606484588704518</v>
      </c>
      <c r="O8" s="35"/>
    </row>
    <row r="9" spans="1:15" s="36" customFormat="1" ht="18" customHeight="1" x14ac:dyDescent="0.25">
      <c r="A9" s="36" t="s">
        <v>82</v>
      </c>
      <c r="B9" s="34" t="s">
        <v>68</v>
      </c>
      <c r="C9" s="17" t="s">
        <v>24</v>
      </c>
      <c r="D9" s="17" t="s">
        <v>21</v>
      </c>
      <c r="E9" s="65" t="s">
        <v>23</v>
      </c>
      <c r="F9" s="68">
        <v>32</v>
      </c>
      <c r="G9" s="71">
        <f t="shared" si="0"/>
        <v>14.814814814814815</v>
      </c>
      <c r="H9" s="17">
        <v>6.2</v>
      </c>
      <c r="I9" s="44">
        <f t="shared" si="1"/>
        <v>15.979381443298971</v>
      </c>
      <c r="J9" s="37">
        <v>46.44</v>
      </c>
      <c r="K9" s="44">
        <f t="shared" si="2"/>
        <v>16.838931955211027</v>
      </c>
      <c r="L9" s="37">
        <v>45.22</v>
      </c>
      <c r="M9" s="44">
        <f t="shared" si="3"/>
        <v>23.341441839893854</v>
      </c>
      <c r="N9" s="35">
        <f t="shared" si="4"/>
        <v>70.974570053218656</v>
      </c>
      <c r="O9" s="35"/>
    </row>
    <row r="10" spans="1:15" s="3" customFormat="1" ht="18" customHeight="1" x14ac:dyDescent="0.25">
      <c r="B10" s="38"/>
      <c r="C10" s="14"/>
      <c r="D10" s="14"/>
      <c r="E10" s="66"/>
      <c r="F10" s="14"/>
      <c r="G10" s="72"/>
      <c r="H10" s="14"/>
      <c r="I10" s="44"/>
      <c r="J10" s="27"/>
      <c r="K10" s="44"/>
      <c r="L10" s="27"/>
      <c r="M10" s="44"/>
      <c r="N10" s="19"/>
      <c r="O10" s="19"/>
    </row>
    <row r="11" spans="1:15" s="3" customFormat="1" ht="18" customHeight="1" x14ac:dyDescent="0.25">
      <c r="B11" s="38"/>
      <c r="C11" s="14"/>
      <c r="D11" s="14"/>
      <c r="E11" s="66"/>
      <c r="F11" s="14"/>
      <c r="G11" s="72"/>
      <c r="H11" s="14"/>
      <c r="I11" s="44"/>
      <c r="J11" s="27"/>
      <c r="K11" s="44"/>
      <c r="L11" s="27"/>
      <c r="M11" s="44"/>
      <c r="N11" s="19"/>
      <c r="O11" s="19"/>
    </row>
    <row r="12" spans="1:15" s="3" customFormat="1" ht="18" customHeight="1" x14ac:dyDescent="0.25">
      <c r="B12" s="38"/>
      <c r="C12" s="14"/>
      <c r="D12" s="14"/>
      <c r="E12" s="66"/>
      <c r="F12" s="14"/>
      <c r="G12" s="72"/>
      <c r="H12" s="14"/>
      <c r="I12" s="44"/>
      <c r="J12" s="27"/>
      <c r="K12" s="44"/>
      <c r="L12" s="27"/>
      <c r="M12" s="44"/>
      <c r="N12" s="19"/>
      <c r="O12" s="19"/>
    </row>
    <row r="13" spans="1:15" s="3" customFormat="1" ht="18" customHeight="1" x14ac:dyDescent="0.25">
      <c r="B13" s="38"/>
      <c r="C13" s="14"/>
      <c r="D13" s="14"/>
      <c r="E13" s="66"/>
      <c r="F13" s="14"/>
      <c r="G13" s="72"/>
      <c r="H13" s="14"/>
      <c r="I13" s="44"/>
      <c r="J13" s="27"/>
      <c r="K13" s="44"/>
      <c r="L13" s="27"/>
      <c r="M13" s="44"/>
      <c r="N13" s="19"/>
      <c r="O13" s="19"/>
    </row>
    <row r="14" spans="1:15" s="3" customFormat="1" ht="18" customHeight="1" x14ac:dyDescent="0.25">
      <c r="B14" s="38"/>
      <c r="D14" s="14"/>
      <c r="E14" s="66"/>
      <c r="F14" s="14"/>
      <c r="G14" s="72"/>
      <c r="H14" s="14"/>
      <c r="I14" s="44"/>
      <c r="J14" s="27"/>
      <c r="K14" s="44"/>
      <c r="L14" s="27"/>
      <c r="M14" s="44"/>
      <c r="N14" s="19"/>
      <c r="O14" s="19"/>
    </row>
    <row r="15" spans="1:15" s="3" customFormat="1" ht="18" customHeight="1" x14ac:dyDescent="0.25">
      <c r="B15" s="38"/>
      <c r="D15" s="14"/>
      <c r="E15" s="66"/>
      <c r="F15" s="14"/>
      <c r="G15" s="72"/>
      <c r="H15" s="14"/>
      <c r="I15" s="44"/>
      <c r="J15" s="27"/>
      <c r="K15" s="44"/>
      <c r="L15" s="27"/>
      <c r="M15" s="44"/>
      <c r="N15" s="19"/>
      <c r="O15" s="19"/>
    </row>
    <row r="16" spans="1:15" s="3" customFormat="1" ht="18" customHeight="1" x14ac:dyDescent="0.25">
      <c r="B16" s="38"/>
      <c r="C16" s="14"/>
      <c r="D16" s="14"/>
      <c r="E16" s="66"/>
      <c r="F16" s="14"/>
      <c r="G16" s="72"/>
      <c r="H16" s="14"/>
      <c r="I16" s="44"/>
      <c r="J16" s="27"/>
      <c r="K16" s="44"/>
      <c r="L16" s="27"/>
      <c r="M16" s="44"/>
      <c r="N16" s="19"/>
      <c r="O16" s="19"/>
    </row>
    <row r="17" spans="2:15" s="3" customFormat="1" ht="18" customHeight="1" x14ac:dyDescent="0.25">
      <c r="B17" s="38"/>
      <c r="C17" s="14"/>
      <c r="D17" s="14"/>
      <c r="E17" s="66"/>
      <c r="F17" s="14"/>
      <c r="G17" s="72"/>
      <c r="H17" s="14"/>
      <c r="I17" s="44"/>
      <c r="J17" s="27"/>
      <c r="K17" s="44"/>
      <c r="L17" s="27"/>
      <c r="M17" s="44"/>
      <c r="N17" s="19"/>
      <c r="O17" s="19"/>
    </row>
    <row r="18" spans="2:15" s="3" customFormat="1" ht="18" customHeight="1" x14ac:dyDescent="0.25">
      <c r="B18" s="38"/>
      <c r="C18" s="14"/>
      <c r="D18" s="14"/>
      <c r="E18" s="66"/>
      <c r="F18" s="14"/>
      <c r="G18" s="72"/>
      <c r="H18" s="14"/>
      <c r="I18" s="44"/>
      <c r="J18" s="27"/>
      <c r="K18" s="44"/>
      <c r="L18" s="27"/>
      <c r="M18" s="44"/>
      <c r="N18" s="19"/>
      <c r="O18" s="19"/>
    </row>
    <row r="19" spans="2:15" s="3" customFormat="1" ht="18" customHeight="1" x14ac:dyDescent="0.25">
      <c r="B19" s="38"/>
      <c r="C19" s="14"/>
      <c r="D19" s="14"/>
      <c r="E19" s="66"/>
      <c r="F19" s="14"/>
      <c r="G19" s="72"/>
      <c r="H19" s="14"/>
      <c r="I19" s="44"/>
      <c r="J19" s="27"/>
      <c r="K19" s="44"/>
      <c r="L19" s="27"/>
      <c r="M19" s="44"/>
      <c r="N19" s="19"/>
      <c r="O19" s="19"/>
    </row>
    <row r="20" spans="2:15" s="3" customFormat="1" ht="18" customHeight="1" x14ac:dyDescent="0.25">
      <c r="B20" s="38"/>
      <c r="C20" s="14"/>
      <c r="D20" s="14"/>
      <c r="E20" s="66"/>
      <c r="F20" s="14"/>
      <c r="G20" s="72"/>
      <c r="H20" s="14"/>
      <c r="I20" s="44"/>
      <c r="J20" s="27"/>
      <c r="K20" s="44"/>
      <c r="L20" s="27"/>
      <c r="M20" s="44"/>
      <c r="N20" s="19"/>
      <c r="O20" s="19"/>
    </row>
    <row r="21" spans="2:15" s="3" customFormat="1" ht="18" customHeight="1" x14ac:dyDescent="0.25">
      <c r="B21" s="38"/>
      <c r="D21" s="14"/>
      <c r="E21" s="66"/>
      <c r="F21" s="14"/>
      <c r="G21" s="72"/>
      <c r="H21" s="14"/>
      <c r="I21" s="44"/>
      <c r="J21" s="27"/>
      <c r="K21" s="44"/>
      <c r="L21" s="27"/>
      <c r="M21" s="44"/>
      <c r="N21" s="19"/>
      <c r="O21" s="19"/>
    </row>
    <row r="22" spans="2:15" s="3" customFormat="1" ht="18" customHeight="1" x14ac:dyDescent="0.25">
      <c r="B22" s="38"/>
      <c r="D22" s="14"/>
      <c r="E22" s="66"/>
      <c r="F22" s="14"/>
      <c r="G22" s="72"/>
      <c r="H22" s="14"/>
      <c r="I22" s="44"/>
      <c r="J22" s="27"/>
      <c r="K22" s="44"/>
      <c r="L22" s="27"/>
      <c r="M22" s="44"/>
      <c r="N22" s="19"/>
      <c r="O22" s="19"/>
    </row>
    <row r="23" spans="2:15" s="3" customFormat="1" ht="18" customHeight="1" x14ac:dyDescent="0.25">
      <c r="B23" s="38"/>
      <c r="C23" s="14"/>
      <c r="D23" s="14"/>
      <c r="E23" s="66"/>
      <c r="F23" s="14"/>
      <c r="G23" s="72"/>
      <c r="H23" s="27"/>
      <c r="I23" s="44"/>
      <c r="J23" s="27"/>
      <c r="K23" s="44"/>
      <c r="L23" s="27"/>
      <c r="M23" s="44"/>
      <c r="N23" s="19"/>
      <c r="O23" s="19"/>
    </row>
    <row r="24" spans="2:15" s="3" customFormat="1" ht="18" customHeight="1" x14ac:dyDescent="0.25">
      <c r="B24" s="38"/>
      <c r="D24" s="14"/>
      <c r="E24" s="66"/>
      <c r="F24" s="14"/>
      <c r="G24" s="72"/>
      <c r="H24" s="14"/>
      <c r="I24" s="44"/>
      <c r="J24" s="27"/>
      <c r="K24" s="44"/>
      <c r="L24" s="27"/>
      <c r="M24" s="44"/>
      <c r="N24" s="19"/>
      <c r="O24" s="19"/>
    </row>
    <row r="25" spans="2:15" s="3" customFormat="1" ht="18" customHeight="1" x14ac:dyDescent="0.25">
      <c r="B25" s="38"/>
      <c r="C25" s="14"/>
      <c r="D25" s="14"/>
      <c r="E25" s="66"/>
      <c r="F25" s="14"/>
      <c r="G25" s="72"/>
      <c r="H25" s="14"/>
      <c r="I25" s="44"/>
      <c r="J25" s="27"/>
      <c r="K25" s="44"/>
      <c r="L25" s="27"/>
      <c r="M25" s="44"/>
      <c r="N25" s="19"/>
      <c r="O25" s="19"/>
    </row>
    <row r="26" spans="2:15" s="3" customFormat="1" ht="18" customHeight="1" x14ac:dyDescent="0.25">
      <c r="B26" s="38"/>
      <c r="C26" s="14"/>
      <c r="D26" s="14"/>
      <c r="E26" s="66"/>
      <c r="F26" s="14"/>
      <c r="G26" s="72"/>
      <c r="H26" s="14"/>
      <c r="I26" s="44"/>
      <c r="J26" s="27"/>
      <c r="K26" s="44"/>
      <c r="L26" s="27"/>
      <c r="M26" s="44"/>
      <c r="N26" s="19"/>
      <c r="O26" s="19"/>
    </row>
    <row r="27" spans="2:15" s="3" customFormat="1" ht="18" customHeight="1" x14ac:dyDescent="0.25">
      <c r="B27" s="38"/>
      <c r="C27" s="14"/>
      <c r="D27" s="14"/>
      <c r="E27" s="66"/>
      <c r="F27" s="14"/>
      <c r="G27" s="72"/>
      <c r="H27" s="14"/>
      <c r="I27" s="44"/>
      <c r="J27" s="27"/>
      <c r="K27" s="44"/>
      <c r="L27" s="27"/>
      <c r="M27" s="44"/>
      <c r="N27" s="19"/>
      <c r="O27" s="19"/>
    </row>
    <row r="28" spans="2:15" s="2" customFormat="1" ht="18" customHeight="1" x14ac:dyDescent="0.25">
      <c r="B28" s="8"/>
      <c r="C28" s="14"/>
      <c r="D28" s="14"/>
      <c r="E28" s="66"/>
      <c r="F28" s="14"/>
      <c r="G28" s="73"/>
      <c r="H28" s="14"/>
      <c r="I28" s="44"/>
      <c r="J28" s="27"/>
      <c r="K28" s="44"/>
      <c r="L28" s="27"/>
      <c r="M28" s="44"/>
      <c r="N28" s="23"/>
      <c r="O28" s="20"/>
    </row>
    <row r="29" spans="2:15" s="2" customFormat="1" ht="18" customHeight="1" x14ac:dyDescent="0.25">
      <c r="B29" s="8"/>
      <c r="C29" s="14"/>
      <c r="D29" s="14"/>
      <c r="E29" s="66"/>
      <c r="F29" s="14"/>
      <c r="G29" s="73"/>
      <c r="H29" s="14"/>
      <c r="I29" s="44"/>
      <c r="J29" s="27"/>
      <c r="K29" s="44"/>
      <c r="L29" s="27"/>
      <c r="M29" s="44"/>
      <c r="N29" s="23"/>
      <c r="O29" s="20"/>
    </row>
    <row r="30" spans="2:15" s="2" customFormat="1" ht="18" customHeight="1" x14ac:dyDescent="0.25">
      <c r="B30" s="8"/>
      <c r="C30" s="14"/>
      <c r="D30" s="14"/>
      <c r="E30" s="66"/>
      <c r="F30" s="14"/>
      <c r="G30" s="73"/>
      <c r="H30" s="14"/>
      <c r="I30" s="44"/>
      <c r="J30" s="27"/>
      <c r="K30" s="44"/>
      <c r="L30" s="27"/>
      <c r="M30" s="44"/>
      <c r="N30" s="23"/>
      <c r="O30" s="20"/>
    </row>
    <row r="31" spans="2:15" s="2" customFormat="1" ht="18" customHeight="1" x14ac:dyDescent="0.25">
      <c r="B31" s="8"/>
      <c r="C31" s="14"/>
      <c r="D31" s="14"/>
      <c r="E31" s="66"/>
      <c r="F31" s="14"/>
      <c r="G31" s="73"/>
      <c r="H31" s="14"/>
      <c r="I31" s="44"/>
      <c r="J31" s="27"/>
      <c r="K31" s="44"/>
      <c r="L31" s="27"/>
      <c r="M31" s="44"/>
      <c r="N31" s="23"/>
      <c r="O31" s="20"/>
    </row>
    <row r="32" spans="2:15" s="2" customFormat="1" ht="18" customHeight="1" x14ac:dyDescent="0.25">
      <c r="B32" s="8"/>
      <c r="C32" s="14"/>
      <c r="D32" s="14"/>
      <c r="E32" s="66"/>
      <c r="F32" s="14"/>
      <c r="G32" s="73"/>
      <c r="H32" s="14"/>
      <c r="I32" s="44"/>
      <c r="J32" s="27"/>
      <c r="K32" s="44"/>
      <c r="L32" s="27"/>
      <c r="M32" s="44"/>
      <c r="N32" s="23"/>
      <c r="O32" s="20"/>
    </row>
    <row r="33" spans="2:15" s="2" customFormat="1" ht="18" customHeight="1" x14ac:dyDescent="0.25">
      <c r="B33" s="8"/>
      <c r="C33" s="14"/>
      <c r="D33" s="14"/>
      <c r="E33" s="66"/>
      <c r="F33" s="14"/>
      <c r="G33" s="73"/>
      <c r="H33" s="14"/>
      <c r="I33" s="44"/>
      <c r="J33" s="27"/>
      <c r="K33" s="44"/>
      <c r="L33" s="27"/>
      <c r="M33" s="44"/>
      <c r="N33" s="23"/>
      <c r="O33" s="20"/>
    </row>
    <row r="34" spans="2:15" s="2" customFormat="1" ht="18" customHeight="1" x14ac:dyDescent="0.25">
      <c r="B34" s="8"/>
      <c r="C34" s="14"/>
      <c r="D34" s="14"/>
      <c r="E34" s="66"/>
      <c r="F34" s="14"/>
      <c r="G34" s="73"/>
      <c r="H34" s="14"/>
      <c r="I34" s="44"/>
      <c r="J34" s="27"/>
      <c r="K34" s="44"/>
      <c r="L34" s="27"/>
      <c r="M34" s="44"/>
      <c r="N34" s="23"/>
      <c r="O34" s="20"/>
    </row>
    <row r="35" spans="2:15" s="2" customFormat="1" ht="18" customHeight="1" x14ac:dyDescent="0.25">
      <c r="B35" s="8"/>
      <c r="C35" s="14"/>
      <c r="D35" s="14"/>
      <c r="E35" s="66"/>
      <c r="F35" s="14"/>
      <c r="G35" s="73"/>
      <c r="H35" s="14"/>
      <c r="I35" s="44"/>
      <c r="J35" s="27"/>
      <c r="K35" s="44"/>
      <c r="L35" s="27"/>
      <c r="M35" s="44"/>
      <c r="N35" s="23"/>
      <c r="O35" s="20"/>
    </row>
    <row r="36" spans="2:15" s="2" customFormat="1" ht="18" customHeight="1" x14ac:dyDescent="0.25">
      <c r="B36" s="8"/>
      <c r="C36" s="14"/>
      <c r="D36" s="14"/>
      <c r="E36" s="66"/>
      <c r="F36" s="14"/>
      <c r="G36" s="73"/>
      <c r="H36" s="14"/>
      <c r="I36" s="44"/>
      <c r="J36" s="27"/>
      <c r="K36" s="44"/>
      <c r="L36" s="27"/>
      <c r="M36" s="44"/>
      <c r="N36" s="23"/>
      <c r="O36" s="20"/>
    </row>
    <row r="37" spans="2:15" s="2" customFormat="1" ht="18" customHeight="1" x14ac:dyDescent="0.25">
      <c r="B37" s="8"/>
      <c r="C37" s="14"/>
      <c r="D37" s="14"/>
      <c r="E37" s="66"/>
      <c r="F37" s="14"/>
      <c r="G37" s="73"/>
      <c r="H37" s="14"/>
      <c r="I37" s="44"/>
      <c r="J37" s="27"/>
      <c r="K37" s="44"/>
      <c r="L37" s="27"/>
      <c r="M37" s="44"/>
      <c r="N37" s="23"/>
      <c r="O37" s="20"/>
    </row>
    <row r="38" spans="2:15" s="2" customFormat="1" ht="18" customHeight="1" x14ac:dyDescent="0.25">
      <c r="B38" s="8"/>
      <c r="C38" s="14"/>
      <c r="D38" s="14"/>
      <c r="E38" s="66"/>
      <c r="F38" s="14"/>
      <c r="G38" s="73"/>
      <c r="H38" s="14"/>
      <c r="I38" s="44"/>
      <c r="J38" s="27"/>
      <c r="K38" s="44"/>
      <c r="L38" s="27"/>
      <c r="M38" s="44"/>
      <c r="N38" s="23"/>
      <c r="O38" s="20"/>
    </row>
    <row r="39" spans="2:15" s="2" customFormat="1" ht="18" customHeight="1" x14ac:dyDescent="0.25">
      <c r="B39" s="8"/>
      <c r="C39" s="14"/>
      <c r="D39" s="14"/>
      <c r="E39" s="66"/>
      <c r="F39" s="14"/>
      <c r="G39" s="73">
        <f t="shared" ref="G39:G43" si="5">IF(F39="-",0,IF(F39&gt;-25,25*F39/37))</f>
        <v>0</v>
      </c>
      <c r="H39" s="14"/>
      <c r="I39" s="44">
        <f t="shared" ref="I39:I50" si="6">IF(H39="-",0,IF(H39&gt;-25,25*H39/10))</f>
        <v>0</v>
      </c>
      <c r="J39" s="27" t="s">
        <v>5</v>
      </c>
      <c r="K39" s="44">
        <f t="shared" ref="K39:K50" si="7">IF(J39="-",0,IF(J39&gt;-10,25*J39/18))</f>
        <v>0</v>
      </c>
      <c r="L39" s="27"/>
      <c r="M39" s="44" t="b">
        <f t="shared" ref="M39:M50" si="8">IF(L39="-",0,IF(L39&gt;0,25*L$52/L39))</f>
        <v>0</v>
      </c>
      <c r="N39" s="23">
        <f t="shared" ref="N39:N50" si="9">G39+I39+K39+M39</f>
        <v>0</v>
      </c>
      <c r="O39" s="20">
        <f t="shared" ref="O39:O50" si="10">_xlfn.RANK.EQ(N39,N$3:N$51)</f>
        <v>8</v>
      </c>
    </row>
    <row r="40" spans="2:15" s="2" customFormat="1" ht="18" customHeight="1" x14ac:dyDescent="0.25">
      <c r="B40" s="8"/>
      <c r="C40" s="14"/>
      <c r="D40" s="14"/>
      <c r="E40" s="66"/>
      <c r="F40" s="14"/>
      <c r="G40" s="73">
        <f t="shared" si="5"/>
        <v>0</v>
      </c>
      <c r="H40" s="14"/>
      <c r="I40" s="44">
        <f t="shared" si="6"/>
        <v>0</v>
      </c>
      <c r="J40" s="27" t="s">
        <v>5</v>
      </c>
      <c r="K40" s="44">
        <f t="shared" si="7"/>
        <v>0</v>
      </c>
      <c r="L40" s="27"/>
      <c r="M40" s="44" t="b">
        <f t="shared" si="8"/>
        <v>0</v>
      </c>
      <c r="N40" s="23">
        <f t="shared" si="9"/>
        <v>0</v>
      </c>
      <c r="O40" s="20">
        <f t="shared" si="10"/>
        <v>8</v>
      </c>
    </row>
    <row r="41" spans="2:15" s="2" customFormat="1" ht="18" customHeight="1" x14ac:dyDescent="0.25">
      <c r="B41" s="8"/>
      <c r="C41" s="14"/>
      <c r="D41" s="14"/>
      <c r="E41" s="66"/>
      <c r="F41" s="14"/>
      <c r="G41" s="73">
        <f t="shared" si="5"/>
        <v>0</v>
      </c>
      <c r="H41" s="14"/>
      <c r="I41" s="44">
        <f t="shared" si="6"/>
        <v>0</v>
      </c>
      <c r="J41" s="27" t="s">
        <v>5</v>
      </c>
      <c r="K41" s="44">
        <f t="shared" si="7"/>
        <v>0</v>
      </c>
      <c r="L41" s="27"/>
      <c r="M41" s="44" t="b">
        <f t="shared" si="8"/>
        <v>0</v>
      </c>
      <c r="N41" s="23">
        <f t="shared" si="9"/>
        <v>0</v>
      </c>
      <c r="O41" s="20">
        <f t="shared" si="10"/>
        <v>8</v>
      </c>
    </row>
    <row r="42" spans="2:15" s="2" customFormat="1" ht="18" customHeight="1" x14ac:dyDescent="0.25">
      <c r="B42" s="8"/>
      <c r="C42" s="14"/>
      <c r="D42" s="14"/>
      <c r="E42" s="66"/>
      <c r="F42" s="14"/>
      <c r="G42" s="73">
        <f t="shared" si="5"/>
        <v>0</v>
      </c>
      <c r="H42" s="14"/>
      <c r="I42" s="44">
        <f t="shared" si="6"/>
        <v>0</v>
      </c>
      <c r="J42" s="27" t="s">
        <v>5</v>
      </c>
      <c r="K42" s="44">
        <f t="shared" si="7"/>
        <v>0</v>
      </c>
      <c r="L42" s="27"/>
      <c r="M42" s="44" t="b">
        <f t="shared" si="8"/>
        <v>0</v>
      </c>
      <c r="N42" s="23">
        <f t="shared" si="9"/>
        <v>0</v>
      </c>
      <c r="O42" s="20">
        <f t="shared" si="10"/>
        <v>8</v>
      </c>
    </row>
    <row r="43" spans="2:15" s="2" customFormat="1" ht="18" customHeight="1" x14ac:dyDescent="0.25">
      <c r="B43" s="8">
        <f t="shared" ref="B43:B50" si="11">B42+1</f>
        <v>1</v>
      </c>
      <c r="C43" s="14"/>
      <c r="D43" s="14"/>
      <c r="E43" s="66"/>
      <c r="F43" s="14" t="s">
        <v>5</v>
      </c>
      <c r="G43" s="73">
        <f t="shared" si="5"/>
        <v>0</v>
      </c>
      <c r="H43" s="14"/>
      <c r="I43" s="44">
        <f t="shared" si="6"/>
        <v>0</v>
      </c>
      <c r="J43" s="27" t="s">
        <v>5</v>
      </c>
      <c r="K43" s="44">
        <f t="shared" si="7"/>
        <v>0</v>
      </c>
      <c r="L43" s="27"/>
      <c r="M43" s="44" t="b">
        <f t="shared" si="8"/>
        <v>0</v>
      </c>
      <c r="N43" s="23">
        <f t="shared" si="9"/>
        <v>0</v>
      </c>
      <c r="O43" s="20">
        <f t="shared" si="10"/>
        <v>8</v>
      </c>
    </row>
    <row r="44" spans="2:15" s="2" customFormat="1" ht="18" customHeight="1" x14ac:dyDescent="0.25">
      <c r="B44" s="8">
        <f t="shared" si="11"/>
        <v>2</v>
      </c>
      <c r="C44" s="14"/>
      <c r="D44" s="14"/>
      <c r="E44" s="66"/>
      <c r="F44" s="14" t="s">
        <v>5</v>
      </c>
      <c r="G44" s="73">
        <f t="shared" ref="G44:G50" si="12">IF(F44="-",0,IF(F44&gt;-25,25*F44/55))</f>
        <v>0</v>
      </c>
      <c r="H44" s="14"/>
      <c r="I44" s="44">
        <f t="shared" si="6"/>
        <v>0</v>
      </c>
      <c r="J44" s="27" t="s">
        <v>5</v>
      </c>
      <c r="K44" s="44">
        <f t="shared" si="7"/>
        <v>0</v>
      </c>
      <c r="L44" s="27"/>
      <c r="M44" s="44" t="b">
        <f t="shared" si="8"/>
        <v>0</v>
      </c>
      <c r="N44" s="23">
        <f t="shared" si="9"/>
        <v>0</v>
      </c>
      <c r="O44" s="20">
        <f t="shared" si="10"/>
        <v>8</v>
      </c>
    </row>
    <row r="45" spans="2:15" s="2" customFormat="1" ht="18" customHeight="1" x14ac:dyDescent="0.25">
      <c r="B45" s="8">
        <f t="shared" si="11"/>
        <v>3</v>
      </c>
      <c r="C45" s="14"/>
      <c r="D45" s="14"/>
      <c r="E45" s="66"/>
      <c r="F45" s="14" t="s">
        <v>5</v>
      </c>
      <c r="G45" s="73">
        <f t="shared" si="12"/>
        <v>0</v>
      </c>
      <c r="H45" s="14"/>
      <c r="I45" s="44">
        <f t="shared" si="6"/>
        <v>0</v>
      </c>
      <c r="J45" s="27" t="s">
        <v>5</v>
      </c>
      <c r="K45" s="44">
        <f t="shared" si="7"/>
        <v>0</v>
      </c>
      <c r="L45" s="27"/>
      <c r="M45" s="44" t="b">
        <f t="shared" si="8"/>
        <v>0</v>
      </c>
      <c r="N45" s="23">
        <f t="shared" si="9"/>
        <v>0</v>
      </c>
      <c r="O45" s="20">
        <f t="shared" si="10"/>
        <v>8</v>
      </c>
    </row>
    <row r="46" spans="2:15" s="2" customFormat="1" ht="18" customHeight="1" x14ac:dyDescent="0.25">
      <c r="B46" s="8">
        <f t="shared" si="11"/>
        <v>4</v>
      </c>
      <c r="C46" s="14"/>
      <c r="D46" s="14"/>
      <c r="E46" s="66"/>
      <c r="F46" s="14" t="s">
        <v>5</v>
      </c>
      <c r="G46" s="73">
        <f t="shared" si="12"/>
        <v>0</v>
      </c>
      <c r="H46" s="14"/>
      <c r="I46" s="44">
        <f t="shared" si="6"/>
        <v>0</v>
      </c>
      <c r="J46" s="27" t="s">
        <v>5</v>
      </c>
      <c r="K46" s="44">
        <f t="shared" si="7"/>
        <v>0</v>
      </c>
      <c r="L46" s="27"/>
      <c r="M46" s="44" t="b">
        <f t="shared" si="8"/>
        <v>0</v>
      </c>
      <c r="N46" s="23">
        <f t="shared" si="9"/>
        <v>0</v>
      </c>
      <c r="O46" s="20">
        <f t="shared" si="10"/>
        <v>8</v>
      </c>
    </row>
    <row r="47" spans="2:15" s="2" customFormat="1" ht="18" customHeight="1" x14ac:dyDescent="0.25">
      <c r="B47" s="8">
        <f t="shared" si="11"/>
        <v>5</v>
      </c>
      <c r="C47" s="14"/>
      <c r="D47" s="14"/>
      <c r="E47" s="66"/>
      <c r="F47" s="14" t="s">
        <v>5</v>
      </c>
      <c r="G47" s="73">
        <f t="shared" si="12"/>
        <v>0</v>
      </c>
      <c r="H47" s="14"/>
      <c r="I47" s="44">
        <f t="shared" si="6"/>
        <v>0</v>
      </c>
      <c r="J47" s="27" t="s">
        <v>5</v>
      </c>
      <c r="K47" s="44">
        <f t="shared" si="7"/>
        <v>0</v>
      </c>
      <c r="L47" s="27"/>
      <c r="M47" s="44" t="b">
        <f t="shared" si="8"/>
        <v>0</v>
      </c>
      <c r="N47" s="23">
        <f t="shared" si="9"/>
        <v>0</v>
      </c>
      <c r="O47" s="20">
        <f t="shared" si="10"/>
        <v>8</v>
      </c>
    </row>
    <row r="48" spans="2:15" s="2" customFormat="1" ht="18" customHeight="1" x14ac:dyDescent="0.25">
      <c r="B48" s="8">
        <f t="shared" si="11"/>
        <v>6</v>
      </c>
      <c r="C48" s="14"/>
      <c r="D48" s="14"/>
      <c r="E48" s="66"/>
      <c r="F48" s="14" t="s">
        <v>5</v>
      </c>
      <c r="G48" s="73">
        <f t="shared" si="12"/>
        <v>0</v>
      </c>
      <c r="H48" s="14"/>
      <c r="I48" s="44">
        <f t="shared" si="6"/>
        <v>0</v>
      </c>
      <c r="J48" s="27" t="s">
        <v>5</v>
      </c>
      <c r="K48" s="44">
        <f t="shared" si="7"/>
        <v>0</v>
      </c>
      <c r="L48" s="27"/>
      <c r="M48" s="44" t="b">
        <f t="shared" si="8"/>
        <v>0</v>
      </c>
      <c r="N48" s="23">
        <f t="shared" si="9"/>
        <v>0</v>
      </c>
      <c r="O48" s="20">
        <f t="shared" si="10"/>
        <v>8</v>
      </c>
    </row>
    <row r="49" spans="2:15" ht="18" customHeight="1" x14ac:dyDescent="0.25">
      <c r="B49" s="7">
        <f t="shared" si="11"/>
        <v>7</v>
      </c>
      <c r="C49" s="16"/>
      <c r="D49" s="16"/>
      <c r="E49" s="67"/>
      <c r="F49" s="14" t="s">
        <v>5</v>
      </c>
      <c r="G49" s="74">
        <f t="shared" si="12"/>
        <v>0</v>
      </c>
      <c r="H49" s="16"/>
      <c r="I49" s="56">
        <f t="shared" si="6"/>
        <v>0</v>
      </c>
      <c r="J49" s="51" t="s">
        <v>5</v>
      </c>
      <c r="K49" s="56">
        <f t="shared" si="7"/>
        <v>0</v>
      </c>
      <c r="L49" s="51" t="s">
        <v>5</v>
      </c>
      <c r="M49" s="56">
        <f t="shared" si="8"/>
        <v>0</v>
      </c>
      <c r="N49" s="24">
        <f t="shared" si="9"/>
        <v>0</v>
      </c>
      <c r="O49" s="28">
        <f t="shared" si="10"/>
        <v>8</v>
      </c>
    </row>
    <row r="50" spans="2:15" ht="18" customHeight="1" x14ac:dyDescent="0.25">
      <c r="B50" s="8">
        <f t="shared" si="11"/>
        <v>8</v>
      </c>
      <c r="C50" s="14"/>
      <c r="D50" s="14"/>
      <c r="E50" s="66"/>
      <c r="F50" s="14" t="s">
        <v>5</v>
      </c>
      <c r="G50" s="73">
        <f t="shared" si="12"/>
        <v>0</v>
      </c>
      <c r="H50" s="14"/>
      <c r="I50" s="44">
        <f t="shared" si="6"/>
        <v>0</v>
      </c>
      <c r="J50" s="27" t="s">
        <v>5</v>
      </c>
      <c r="K50" s="44">
        <f t="shared" si="7"/>
        <v>0</v>
      </c>
      <c r="L50" s="27" t="s">
        <v>5</v>
      </c>
      <c r="M50" s="44">
        <f t="shared" si="8"/>
        <v>0</v>
      </c>
      <c r="N50" s="23">
        <f t="shared" si="9"/>
        <v>0</v>
      </c>
      <c r="O50" s="20">
        <f t="shared" si="10"/>
        <v>8</v>
      </c>
    </row>
    <row r="51" spans="2:15" ht="18" customHeight="1" x14ac:dyDescent="0.25">
      <c r="B51" s="9"/>
      <c r="C51" s="12" t="s">
        <v>9</v>
      </c>
      <c r="D51" s="26" t="s">
        <v>8</v>
      </c>
      <c r="E51" s="64"/>
      <c r="F51" s="6" t="s">
        <v>2</v>
      </c>
      <c r="G51" s="75" t="s">
        <v>7</v>
      </c>
      <c r="H51" s="14" t="s">
        <v>2</v>
      </c>
      <c r="I51" s="57" t="s">
        <v>7</v>
      </c>
      <c r="J51" s="27" t="s">
        <v>2</v>
      </c>
      <c r="K51" s="57" t="s">
        <v>7</v>
      </c>
      <c r="L51" s="27" t="s">
        <v>6</v>
      </c>
      <c r="M51" s="57" t="s">
        <v>7</v>
      </c>
      <c r="N51" s="22"/>
      <c r="O51" s="18"/>
    </row>
    <row r="52" spans="2:15" ht="18" customHeight="1" x14ac:dyDescent="0.25">
      <c r="C52" s="15"/>
      <c r="D52" s="15"/>
      <c r="E52" s="15"/>
      <c r="F52" s="14"/>
      <c r="G52" s="73">
        <f>IF(F52="-",0,IF(F52&gt;-25,25*F52/55))</f>
        <v>0</v>
      </c>
      <c r="K52" s="44">
        <f>IF(J52="-",0,IF(J52&gt;-10,25*J52/18))</f>
        <v>0</v>
      </c>
      <c r="L52" s="27">
        <f>MIN(L3:L51)</f>
        <v>42.22</v>
      </c>
    </row>
    <row r="53" spans="2:15" x14ac:dyDescent="0.25">
      <c r="C53" s="15"/>
      <c r="D53" s="15"/>
      <c r="E53" s="15"/>
      <c r="F53" s="14"/>
      <c r="G53" s="73">
        <f>IF(F53="-",0,IF(F53&gt;-25,25*F53/55))</f>
        <v>0</v>
      </c>
      <c r="K53" s="44">
        <f>IF(J53="-",0,IF(J53&gt;-10,25*J53/18))</f>
        <v>0</v>
      </c>
      <c r="L53" s="27"/>
    </row>
    <row r="54" spans="2:15" x14ac:dyDescent="0.25">
      <c r="C54" s="15"/>
      <c r="D54" s="15"/>
      <c r="E54" s="15"/>
      <c r="F54" s="14"/>
      <c r="G54" s="73">
        <f>IF(F54="-",0,IF(F54&gt;-25,25*F54/55))</f>
        <v>0</v>
      </c>
      <c r="K54" s="44">
        <f>IF(J54="-",0,IF(J54&gt;-10,25*J54/18))</f>
        <v>0</v>
      </c>
      <c r="L54" s="27"/>
    </row>
    <row r="55" spans="2:15" x14ac:dyDescent="0.25">
      <c r="G55" s="73">
        <f>IF(F55="-",0,IF(F55&gt;-25,25*F55/55))</f>
        <v>0</v>
      </c>
      <c r="K55" s="44">
        <f>IF(J55="-",0,IF(J55&gt;-10,25*J55/18))</f>
        <v>0</v>
      </c>
    </row>
    <row r="56" spans="2:15" x14ac:dyDescent="0.25">
      <c r="G56" s="73">
        <f>IF(F56="-",0,IF(F56&gt;-25,25*F56/55))</f>
        <v>0</v>
      </c>
      <c r="K56" s="44">
        <f>IF(J56="-",0,IF(J56&gt;-10,25*J56/18))</f>
        <v>0</v>
      </c>
    </row>
  </sheetData>
  <sortState ref="A2:Q9">
    <sortCondition descending="1" ref="N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130" zoomScaleNormal="130" workbookViewId="0">
      <selection activeCell="H8" sqref="H8"/>
    </sheetView>
  </sheetViews>
  <sheetFormatPr defaultRowHeight="15" x14ac:dyDescent="0.25"/>
  <cols>
    <col min="1" max="1" width="9.140625" style="1"/>
    <col min="2" max="2" width="2.85546875" style="1" customWidth="1"/>
    <col min="3" max="3" width="11.85546875" style="15" customWidth="1"/>
    <col min="4" max="4" width="22.28515625" style="15" customWidth="1"/>
    <col min="5" max="5" width="5.5703125" style="15" customWidth="1"/>
    <col min="6" max="6" width="5.85546875" style="15" customWidth="1"/>
    <col min="7" max="7" width="9.140625" style="49"/>
    <col min="8" max="8" width="7.42578125" style="15" customWidth="1"/>
    <col min="9" max="9" width="8.85546875" style="49" customWidth="1"/>
    <col min="10" max="10" width="8" style="53" customWidth="1"/>
    <col min="11" max="11" width="9.140625" style="49"/>
    <col min="12" max="12" width="10.5703125" style="53" customWidth="1"/>
    <col min="13" max="13" width="6.85546875" style="60" customWidth="1"/>
    <col min="14" max="14" width="6.85546875" style="81" customWidth="1"/>
    <col min="15" max="15" width="10.85546875" style="21" customWidth="1"/>
    <col min="16" max="16384" width="9.140625" style="1"/>
  </cols>
  <sheetData>
    <row r="1" spans="1:15" s="2" customFormat="1" ht="41.25" customHeight="1" x14ac:dyDescent="0.25">
      <c r="A1" s="2" t="s">
        <v>72</v>
      </c>
      <c r="B1" s="5" t="s">
        <v>0</v>
      </c>
      <c r="C1" s="12" t="s">
        <v>13</v>
      </c>
      <c r="D1" s="13" t="s">
        <v>12</v>
      </c>
      <c r="E1" s="13" t="s">
        <v>11</v>
      </c>
      <c r="F1" s="14" t="s">
        <v>1</v>
      </c>
      <c r="G1" s="37" t="s">
        <v>14</v>
      </c>
      <c r="H1" s="14" t="s">
        <v>3</v>
      </c>
      <c r="I1" s="37" t="s">
        <v>14</v>
      </c>
      <c r="J1" s="27" t="s">
        <v>69</v>
      </c>
      <c r="K1" s="37" t="s">
        <v>14</v>
      </c>
      <c r="L1" s="55" t="s">
        <v>71</v>
      </c>
      <c r="M1" s="62" t="s">
        <v>14</v>
      </c>
      <c r="N1" s="54" t="s">
        <v>4</v>
      </c>
      <c r="O1" s="18" t="s">
        <v>10</v>
      </c>
    </row>
    <row r="2" spans="1:15" s="36" customFormat="1" ht="31.5" customHeight="1" x14ac:dyDescent="0.25">
      <c r="A2" s="36" t="s">
        <v>76</v>
      </c>
      <c r="B2" s="36">
        <v>1</v>
      </c>
      <c r="C2" s="36" t="s">
        <v>32</v>
      </c>
      <c r="D2" s="17" t="s">
        <v>21</v>
      </c>
      <c r="E2" s="17" t="s">
        <v>22</v>
      </c>
      <c r="F2" s="68">
        <v>31</v>
      </c>
      <c r="G2" s="69">
        <f>25*F2/54</f>
        <v>14.351851851851851</v>
      </c>
      <c r="H2" s="17">
        <v>7.9</v>
      </c>
      <c r="I2" s="44">
        <f>25*H2/8.3</f>
        <v>23.795180722891565</v>
      </c>
      <c r="J2" s="37">
        <v>44.15</v>
      </c>
      <c r="K2" s="44">
        <f>25*44.15/J2</f>
        <v>25</v>
      </c>
      <c r="L2" s="17">
        <v>51.56</v>
      </c>
      <c r="M2" s="44">
        <f>25*45.53/L2</f>
        <v>22.076221877424359</v>
      </c>
      <c r="N2" s="77">
        <f>G2+I2+K2+M2</f>
        <v>85.22325445216778</v>
      </c>
      <c r="O2" s="35" t="s">
        <v>101</v>
      </c>
    </row>
    <row r="3" spans="1:15" s="36" customFormat="1" ht="20.100000000000001" customHeight="1" x14ac:dyDescent="0.25">
      <c r="A3" s="36" t="s">
        <v>75</v>
      </c>
      <c r="B3" s="36">
        <v>2</v>
      </c>
      <c r="C3" s="36" t="s">
        <v>34</v>
      </c>
      <c r="D3" s="17" t="s">
        <v>21</v>
      </c>
      <c r="E3" s="17" t="s">
        <v>27</v>
      </c>
      <c r="F3" s="68">
        <v>30</v>
      </c>
      <c r="G3" s="69">
        <f>25*F3/54</f>
        <v>13.888888888888889</v>
      </c>
      <c r="H3" s="17">
        <v>8.3000000000000007</v>
      </c>
      <c r="I3" s="44">
        <f>25*H3/8.3</f>
        <v>25</v>
      </c>
      <c r="J3" s="37">
        <v>52.53</v>
      </c>
      <c r="K3" s="44">
        <f>25*44.15/J3</f>
        <v>21.011802779364171</v>
      </c>
      <c r="L3" s="17">
        <v>45.53</v>
      </c>
      <c r="M3" s="44">
        <f>25*45.53/L3</f>
        <v>25</v>
      </c>
      <c r="N3" s="77">
        <f>G3+I3+K3+M3</f>
        <v>84.90069166825306</v>
      </c>
      <c r="O3" s="35" t="s">
        <v>102</v>
      </c>
    </row>
    <row r="4" spans="1:15" s="36" customFormat="1" ht="20.100000000000001" customHeight="1" x14ac:dyDescent="0.25">
      <c r="A4" s="36" t="s">
        <v>73</v>
      </c>
      <c r="B4" s="36">
        <v>3</v>
      </c>
      <c r="C4" s="36" t="s">
        <v>31</v>
      </c>
      <c r="D4" s="17" t="s">
        <v>21</v>
      </c>
      <c r="E4" s="17" t="s">
        <v>22</v>
      </c>
      <c r="F4" s="68">
        <v>29</v>
      </c>
      <c r="G4" s="69">
        <f>25*F4/54</f>
        <v>13.425925925925926</v>
      </c>
      <c r="H4" s="17">
        <v>8.1</v>
      </c>
      <c r="I4" s="44">
        <f>25*H4/8.3</f>
        <v>24.397590361445783</v>
      </c>
      <c r="J4" s="37">
        <v>56.28</v>
      </c>
      <c r="K4" s="44">
        <f>25*44.15/J4</f>
        <v>19.611762615493959</v>
      </c>
      <c r="L4" s="17">
        <v>52</v>
      </c>
      <c r="M4" s="44">
        <f>25*45.53/L4</f>
        <v>21.889423076923077</v>
      </c>
      <c r="N4" s="77">
        <f>G4+I4+K4+M4</f>
        <v>79.324701979788742</v>
      </c>
      <c r="O4" s="35"/>
    </row>
    <row r="5" spans="1:15" s="36" customFormat="1" ht="20.100000000000001" customHeight="1" x14ac:dyDescent="0.25">
      <c r="A5" s="36" t="s">
        <v>74</v>
      </c>
      <c r="B5" s="36">
        <v>4</v>
      </c>
      <c r="C5" s="36" t="s">
        <v>33</v>
      </c>
      <c r="D5" s="17" t="s">
        <v>21</v>
      </c>
      <c r="E5" s="17" t="s">
        <v>22</v>
      </c>
      <c r="F5" s="68">
        <v>24</v>
      </c>
      <c r="G5" s="69">
        <f>25*F5/54</f>
        <v>11.111111111111111</v>
      </c>
      <c r="H5" s="17">
        <v>7.8</v>
      </c>
      <c r="I5" s="44">
        <f>25*H5/8.3</f>
        <v>23.493975903614455</v>
      </c>
      <c r="J5" s="37">
        <v>44.78</v>
      </c>
      <c r="K5" s="44">
        <f>25*44.15/J5</f>
        <v>24.648280482358196</v>
      </c>
      <c r="L5" s="17">
        <v>57.87</v>
      </c>
      <c r="M5" s="44">
        <f>25*45.53/L5</f>
        <v>19.669085882149648</v>
      </c>
      <c r="N5" s="77">
        <f>G5+I5+K5+M5</f>
        <v>78.922453379233417</v>
      </c>
      <c r="O5" s="35"/>
    </row>
    <row r="6" spans="1:15" s="36" customFormat="1" ht="43.5" customHeight="1" x14ac:dyDescent="0.25">
      <c r="A6" s="36" t="s">
        <v>77</v>
      </c>
      <c r="B6" s="36">
        <v>5</v>
      </c>
      <c r="C6" s="17" t="s">
        <v>54</v>
      </c>
      <c r="D6" s="17" t="s">
        <v>53</v>
      </c>
      <c r="E6" s="17" t="s">
        <v>52</v>
      </c>
      <c r="F6" s="68">
        <v>30</v>
      </c>
      <c r="G6" s="69">
        <f>25*F6/54</f>
        <v>13.888888888888889</v>
      </c>
      <c r="H6" s="17">
        <v>6.4</v>
      </c>
      <c r="I6" s="44">
        <f>25*H6/8.3</f>
        <v>19.277108433734938</v>
      </c>
      <c r="J6" s="37">
        <v>56.44</v>
      </c>
      <c r="K6" s="44">
        <f>25*44.15/J6</f>
        <v>19.556165839829909</v>
      </c>
      <c r="L6" s="17">
        <v>58.65</v>
      </c>
      <c r="M6" s="44">
        <f>25*45.53/L6</f>
        <v>19.407502131287298</v>
      </c>
      <c r="N6" s="77">
        <f>G6+I6+K6+M6</f>
        <v>72.129665293741027</v>
      </c>
      <c r="O6" s="35"/>
    </row>
    <row r="7" spans="1:15" s="4" customFormat="1" ht="20.100000000000001" customHeight="1" x14ac:dyDescent="0.25">
      <c r="B7" s="11"/>
      <c r="C7" s="11"/>
      <c r="D7" s="16"/>
      <c r="E7" s="16"/>
      <c r="F7" s="16"/>
      <c r="G7" s="45"/>
      <c r="H7" s="16"/>
      <c r="I7" s="45"/>
      <c r="J7" s="51"/>
      <c r="K7" s="45"/>
      <c r="L7" s="51"/>
      <c r="M7" s="41"/>
      <c r="N7" s="78"/>
      <c r="O7" s="43"/>
    </row>
    <row r="8" spans="1:15" s="4" customFormat="1" ht="20.100000000000001" customHeight="1" x14ac:dyDescent="0.25">
      <c r="B8" s="3"/>
      <c r="C8" s="3"/>
      <c r="D8" s="14"/>
      <c r="E8" s="14"/>
      <c r="F8" s="14"/>
      <c r="G8" s="46"/>
      <c r="H8" s="14"/>
      <c r="I8" s="46"/>
      <c r="J8" s="27"/>
      <c r="K8" s="46"/>
      <c r="L8" s="27"/>
      <c r="M8" s="40"/>
      <c r="N8" s="79"/>
      <c r="O8" s="19"/>
    </row>
    <row r="9" spans="1:15" s="4" customFormat="1" ht="20.100000000000001" customHeight="1" x14ac:dyDescent="0.25">
      <c r="B9" s="3"/>
      <c r="C9" s="14"/>
      <c r="D9" s="14"/>
      <c r="E9" s="14"/>
      <c r="F9" s="14"/>
      <c r="G9" s="46"/>
      <c r="H9" s="14"/>
      <c r="I9" s="46"/>
      <c r="J9" s="27"/>
      <c r="K9" s="46"/>
      <c r="L9" s="27"/>
      <c r="M9" s="40"/>
      <c r="N9" s="79"/>
      <c r="O9" s="19"/>
    </row>
    <row r="10" spans="1:15" s="4" customFormat="1" ht="20.100000000000001" customHeight="1" x14ac:dyDescent="0.25">
      <c r="B10" s="3"/>
      <c r="C10" s="3"/>
      <c r="D10" s="14"/>
      <c r="E10" s="14"/>
      <c r="F10" s="14"/>
      <c r="G10" s="46"/>
      <c r="H10" s="14"/>
      <c r="I10" s="46"/>
      <c r="J10" s="27"/>
      <c r="K10" s="46"/>
      <c r="L10" s="27"/>
      <c r="M10" s="40"/>
      <c r="N10" s="79"/>
      <c r="O10" s="19"/>
    </row>
    <row r="11" spans="1:15" s="4" customFormat="1" ht="20.100000000000001" customHeight="1" x14ac:dyDescent="0.25">
      <c r="B11" s="3"/>
      <c r="C11" s="11"/>
      <c r="D11" s="14"/>
      <c r="E11" s="16"/>
      <c r="F11" s="16"/>
      <c r="G11" s="46"/>
      <c r="H11" s="16"/>
      <c r="I11" s="46"/>
      <c r="J11" s="51"/>
      <c r="K11" s="46"/>
      <c r="L11" s="51"/>
      <c r="M11" s="40"/>
      <c r="N11" s="79"/>
      <c r="O11" s="19"/>
    </row>
    <row r="12" spans="1:15" s="4" customFormat="1" ht="20.100000000000001" customHeight="1" x14ac:dyDescent="0.25">
      <c r="B12" s="3"/>
      <c r="C12" s="14"/>
      <c r="D12" s="14"/>
      <c r="E12" s="14"/>
      <c r="F12" s="14"/>
      <c r="G12" s="46"/>
      <c r="H12" s="14"/>
      <c r="I12" s="46"/>
      <c r="J12" s="27"/>
      <c r="K12" s="46"/>
      <c r="L12" s="27"/>
      <c r="M12" s="40"/>
      <c r="N12" s="79"/>
      <c r="O12" s="19"/>
    </row>
    <row r="13" spans="1:15" s="4" customFormat="1" ht="20.100000000000001" customHeight="1" x14ac:dyDescent="0.25">
      <c r="B13" s="3"/>
      <c r="C13" s="14"/>
      <c r="D13" s="14"/>
      <c r="E13" s="14"/>
      <c r="F13" s="14"/>
      <c r="G13" s="46"/>
      <c r="H13" s="14"/>
      <c r="I13" s="46"/>
      <c r="J13" s="27"/>
      <c r="K13" s="46"/>
      <c r="L13" s="27"/>
      <c r="M13" s="40"/>
      <c r="N13" s="79"/>
      <c r="O13" s="19"/>
    </row>
    <row r="14" spans="1:15" s="4" customFormat="1" ht="20.100000000000001" customHeight="1" x14ac:dyDescent="0.25">
      <c r="B14" s="3"/>
      <c r="C14" s="14"/>
      <c r="D14" s="14"/>
      <c r="E14" s="14"/>
      <c r="F14" s="14"/>
      <c r="G14" s="46"/>
      <c r="H14" s="14"/>
      <c r="I14" s="46"/>
      <c r="J14" s="27"/>
      <c r="K14" s="46"/>
      <c r="L14" s="27"/>
      <c r="M14" s="40"/>
      <c r="N14" s="79"/>
      <c r="O14" s="19"/>
    </row>
    <row r="15" spans="1:15" s="4" customFormat="1" ht="20.100000000000001" customHeight="1" x14ac:dyDescent="0.25">
      <c r="B15" s="3"/>
      <c r="C15" s="14"/>
      <c r="D15" s="14"/>
      <c r="E15" s="14"/>
      <c r="F15" s="14"/>
      <c r="G15" s="46"/>
      <c r="H15" s="14"/>
      <c r="I15" s="46"/>
      <c r="J15" s="27"/>
      <c r="K15" s="46"/>
      <c r="L15" s="27"/>
      <c r="M15" s="40"/>
      <c r="N15" s="79"/>
      <c r="O15" s="19"/>
    </row>
    <row r="16" spans="1:15" s="4" customFormat="1" ht="20.100000000000001" customHeight="1" x14ac:dyDescent="0.25">
      <c r="B16" s="3"/>
      <c r="C16" s="14"/>
      <c r="D16" s="14"/>
      <c r="E16" s="14"/>
      <c r="F16" s="14"/>
      <c r="G16" s="46"/>
      <c r="H16" s="14"/>
      <c r="I16" s="46"/>
      <c r="J16" s="27"/>
      <c r="K16" s="46"/>
      <c r="L16" s="27"/>
      <c r="M16" s="40"/>
      <c r="N16" s="79"/>
      <c r="O16" s="19"/>
    </row>
    <row r="17" spans="2:15" s="4" customFormat="1" ht="20.100000000000001" customHeight="1" x14ac:dyDescent="0.25">
      <c r="B17" s="3"/>
      <c r="C17" s="14"/>
      <c r="D17" s="14"/>
      <c r="E17" s="14"/>
      <c r="F17" s="14"/>
      <c r="G17" s="46"/>
      <c r="H17" s="14"/>
      <c r="I17" s="46"/>
      <c r="J17" s="27"/>
      <c r="K17" s="46"/>
      <c r="L17" s="27"/>
      <c r="M17" s="40"/>
      <c r="N17" s="79"/>
      <c r="O17" s="19"/>
    </row>
    <row r="18" spans="2:15" s="4" customFormat="1" ht="20.100000000000001" customHeight="1" x14ac:dyDescent="0.25">
      <c r="B18" s="3"/>
      <c r="C18" s="14"/>
      <c r="D18" s="14"/>
      <c r="E18" s="14"/>
      <c r="F18" s="14"/>
      <c r="G18" s="46"/>
      <c r="H18" s="14"/>
      <c r="I18" s="46"/>
      <c r="J18" s="27"/>
      <c r="K18" s="46"/>
      <c r="L18" s="27"/>
      <c r="M18" s="40"/>
      <c r="N18" s="79"/>
      <c r="O18" s="19"/>
    </row>
    <row r="19" spans="2:15" s="4" customFormat="1" ht="20.100000000000001" customHeight="1" x14ac:dyDescent="0.25">
      <c r="B19" s="3"/>
      <c r="C19" s="14"/>
      <c r="D19" s="14"/>
      <c r="E19" s="14"/>
      <c r="F19" s="14"/>
      <c r="G19" s="46"/>
      <c r="H19" s="14"/>
      <c r="I19" s="46"/>
      <c r="J19" s="27"/>
      <c r="K19" s="46"/>
      <c r="L19" s="27"/>
      <c r="M19" s="40"/>
      <c r="N19" s="79"/>
      <c r="O19" s="19"/>
    </row>
    <row r="20" spans="2:15" s="4" customFormat="1" ht="20.100000000000001" customHeight="1" x14ac:dyDescent="0.25">
      <c r="B20" s="3"/>
      <c r="C20" s="14"/>
      <c r="D20" s="14"/>
      <c r="E20" s="14"/>
      <c r="F20" s="14"/>
      <c r="G20" s="46"/>
      <c r="H20" s="14"/>
      <c r="I20" s="46"/>
      <c r="J20" s="27"/>
      <c r="K20" s="46"/>
      <c r="L20" s="27"/>
      <c r="M20" s="40"/>
      <c r="N20" s="79"/>
      <c r="O20" s="19"/>
    </row>
    <row r="21" spans="2:15" s="4" customFormat="1" ht="20.100000000000001" customHeight="1" x14ac:dyDescent="0.25">
      <c r="B21" s="3"/>
      <c r="C21" s="14"/>
      <c r="D21" s="14"/>
      <c r="E21" s="14"/>
      <c r="F21" s="14"/>
      <c r="G21" s="46"/>
      <c r="H21" s="14"/>
      <c r="I21" s="46"/>
      <c r="J21" s="27"/>
      <c r="K21" s="46"/>
      <c r="L21" s="27"/>
      <c r="M21" s="40"/>
      <c r="N21" s="79"/>
      <c r="O21" s="19"/>
    </row>
    <row r="22" spans="2:15" s="4" customFormat="1" ht="20.100000000000001" customHeight="1" x14ac:dyDescent="0.25">
      <c r="B22" s="3"/>
      <c r="C22" s="14"/>
      <c r="D22" s="14"/>
      <c r="E22" s="14"/>
      <c r="F22" s="14"/>
      <c r="G22" s="46"/>
      <c r="H22" s="14"/>
      <c r="I22" s="46"/>
      <c r="J22" s="27"/>
      <c r="K22" s="46"/>
      <c r="L22" s="27"/>
      <c r="M22" s="40"/>
      <c r="N22" s="79"/>
      <c r="O22" s="19"/>
    </row>
    <row r="23" spans="2:15" s="4" customFormat="1" ht="20.100000000000001" customHeight="1" x14ac:dyDescent="0.25">
      <c r="B23" s="3"/>
      <c r="C23" s="14"/>
      <c r="D23" s="14"/>
      <c r="E23" s="14"/>
      <c r="F23" s="14"/>
      <c r="G23" s="46"/>
      <c r="H23" s="14"/>
      <c r="I23" s="46"/>
      <c r="J23" s="27"/>
      <c r="K23" s="46"/>
      <c r="L23" s="27"/>
      <c r="M23" s="40"/>
      <c r="N23" s="79"/>
      <c r="O23" s="19"/>
    </row>
    <row r="24" spans="2:15" s="4" customFormat="1" ht="20.100000000000001" customHeight="1" x14ac:dyDescent="0.25">
      <c r="B24" s="3"/>
      <c r="C24" s="14"/>
      <c r="D24" s="14"/>
      <c r="E24" s="14"/>
      <c r="F24" s="14"/>
      <c r="G24" s="46"/>
      <c r="H24" s="14"/>
      <c r="I24" s="46"/>
      <c r="J24" s="27"/>
      <c r="K24" s="46"/>
      <c r="L24" s="27"/>
      <c r="M24" s="40"/>
      <c r="N24" s="79"/>
      <c r="O24" s="19"/>
    </row>
    <row r="25" spans="2:15" s="4" customFormat="1" ht="20.100000000000001" customHeight="1" x14ac:dyDescent="0.25">
      <c r="B25" s="3"/>
      <c r="C25" s="14"/>
      <c r="D25" s="14"/>
      <c r="E25" s="14"/>
      <c r="F25" s="14"/>
      <c r="G25" s="46"/>
      <c r="H25" s="14"/>
      <c r="I25" s="46"/>
      <c r="J25" s="27"/>
      <c r="K25" s="46"/>
      <c r="L25" s="27"/>
      <c r="M25" s="40"/>
      <c r="N25" s="79"/>
      <c r="O25" s="19"/>
    </row>
    <row r="26" spans="2:15" ht="20.100000000000001" customHeight="1" x14ac:dyDescent="0.25">
      <c r="B26" s="2"/>
      <c r="C26" s="14"/>
      <c r="D26" s="14"/>
      <c r="E26" s="14"/>
      <c r="F26" s="14"/>
      <c r="G26" s="47"/>
      <c r="H26" s="14"/>
      <c r="I26" s="47"/>
      <c r="J26" s="27"/>
      <c r="K26" s="47"/>
      <c r="L26" s="27"/>
      <c r="M26" s="40"/>
      <c r="N26" s="80"/>
      <c r="O26" s="20"/>
    </row>
    <row r="27" spans="2:15" ht="20.100000000000001" customHeight="1" x14ac:dyDescent="0.25">
      <c r="B27" s="2"/>
      <c r="C27" s="14"/>
      <c r="D27" s="14"/>
      <c r="E27" s="14"/>
      <c r="F27" s="14"/>
      <c r="G27" s="47"/>
      <c r="H27" s="14"/>
      <c r="I27" s="47"/>
      <c r="J27" s="27"/>
      <c r="K27" s="47"/>
      <c r="L27" s="27"/>
      <c r="M27" s="40"/>
      <c r="N27" s="80"/>
      <c r="O27" s="20"/>
    </row>
    <row r="28" spans="2:15" ht="20.100000000000001" customHeight="1" x14ac:dyDescent="0.25">
      <c r="B28" s="2"/>
      <c r="C28" s="14"/>
      <c r="D28" s="14"/>
      <c r="E28" s="14"/>
      <c r="F28" s="14"/>
      <c r="G28" s="47"/>
      <c r="H28" s="14"/>
      <c r="I28" s="47"/>
      <c r="J28" s="27"/>
      <c r="K28" s="47"/>
      <c r="L28" s="27"/>
      <c r="M28" s="40"/>
      <c r="N28" s="80"/>
      <c r="O28" s="20"/>
    </row>
    <row r="29" spans="2:15" ht="20.100000000000001" customHeight="1" x14ac:dyDescent="0.25">
      <c r="B29" s="2"/>
      <c r="C29" s="14"/>
      <c r="D29" s="14"/>
      <c r="E29" s="14"/>
      <c r="F29" s="14"/>
      <c r="G29" s="47"/>
      <c r="H29" s="14"/>
      <c r="I29" s="47"/>
      <c r="J29" s="27"/>
      <c r="K29" s="47"/>
      <c r="L29" s="27"/>
      <c r="M29" s="40"/>
      <c r="N29" s="80"/>
      <c r="O29" s="20"/>
    </row>
    <row r="30" spans="2:15" ht="20.100000000000001" customHeight="1" x14ac:dyDescent="0.25">
      <c r="B30" s="2"/>
      <c r="C30" s="14"/>
      <c r="D30" s="14"/>
      <c r="E30" s="14"/>
      <c r="F30" s="14"/>
      <c r="G30" s="47"/>
      <c r="H30" s="14"/>
      <c r="I30" s="47"/>
      <c r="J30" s="27"/>
      <c r="K30" s="47"/>
      <c r="L30" s="27"/>
      <c r="M30" s="40"/>
      <c r="N30" s="80"/>
      <c r="O30" s="20"/>
    </row>
    <row r="31" spans="2:15" ht="20.100000000000001" customHeight="1" x14ac:dyDescent="0.25">
      <c r="B31" s="2"/>
      <c r="C31" s="14"/>
      <c r="D31" s="14"/>
      <c r="E31" s="14"/>
      <c r="F31" s="14"/>
      <c r="G31" s="47"/>
      <c r="H31" s="14"/>
      <c r="I31" s="47"/>
      <c r="J31" s="27"/>
      <c r="K31" s="47"/>
      <c r="L31" s="27"/>
      <c r="M31" s="40"/>
      <c r="N31" s="80"/>
      <c r="O31" s="20"/>
    </row>
    <row r="32" spans="2:15" ht="20.100000000000001" customHeight="1" x14ac:dyDescent="0.25">
      <c r="B32" s="2"/>
      <c r="C32" s="14"/>
      <c r="D32" s="14"/>
      <c r="E32" s="14"/>
      <c r="F32" s="14"/>
      <c r="G32" s="47"/>
      <c r="H32" s="14"/>
      <c r="I32" s="47"/>
      <c r="J32" s="27"/>
      <c r="K32" s="47"/>
      <c r="L32" s="27"/>
      <c r="M32" s="40"/>
      <c r="N32" s="80"/>
      <c r="O32" s="20"/>
    </row>
    <row r="33" spans="2:15" ht="20.100000000000001" customHeight="1" x14ac:dyDescent="0.25">
      <c r="B33" s="2"/>
      <c r="C33" s="14"/>
      <c r="D33" s="14"/>
      <c r="E33" s="14"/>
      <c r="F33" s="14"/>
      <c r="G33" s="47"/>
      <c r="H33" s="14"/>
      <c r="I33" s="47"/>
      <c r="J33" s="27"/>
      <c r="K33" s="47"/>
      <c r="L33" s="27"/>
      <c r="M33" s="40"/>
      <c r="N33" s="80"/>
      <c r="O33" s="20"/>
    </row>
    <row r="34" spans="2:15" ht="20.100000000000001" customHeight="1" x14ac:dyDescent="0.25">
      <c r="B34" s="2"/>
      <c r="C34" s="14"/>
      <c r="D34" s="14"/>
      <c r="E34" s="14"/>
      <c r="F34" s="14"/>
      <c r="G34" s="47"/>
      <c r="H34" s="14"/>
      <c r="I34" s="47"/>
      <c r="J34" s="27"/>
      <c r="K34" s="47"/>
      <c r="L34" s="27"/>
      <c r="M34" s="40"/>
      <c r="N34" s="80"/>
      <c r="O34" s="20"/>
    </row>
    <row r="35" spans="2:15" ht="20.100000000000001" customHeight="1" x14ac:dyDescent="0.25">
      <c r="B35" s="2"/>
      <c r="C35" s="14"/>
      <c r="D35" s="14"/>
      <c r="E35" s="14"/>
      <c r="F35" s="14"/>
      <c r="G35" s="47"/>
      <c r="H35" s="14"/>
      <c r="I35" s="47"/>
      <c r="J35" s="27"/>
      <c r="K35" s="47"/>
      <c r="L35" s="27"/>
      <c r="M35" s="40"/>
      <c r="N35" s="80"/>
      <c r="O35" s="20"/>
    </row>
    <row r="36" spans="2:15" ht="20.100000000000001" customHeight="1" x14ac:dyDescent="0.25">
      <c r="B36" s="2"/>
      <c r="C36" s="14"/>
      <c r="D36" s="14"/>
      <c r="E36" s="14"/>
      <c r="F36" s="14"/>
      <c r="G36" s="47"/>
      <c r="H36" s="14"/>
      <c r="I36" s="47"/>
      <c r="J36" s="27"/>
      <c r="K36" s="47"/>
      <c r="L36" s="27"/>
      <c r="M36" s="40"/>
      <c r="N36" s="80"/>
      <c r="O36" s="20"/>
    </row>
    <row r="37" spans="2:15" ht="20.100000000000001" customHeight="1" x14ac:dyDescent="0.25">
      <c r="B37" s="2"/>
      <c r="C37" s="14"/>
      <c r="D37" s="14"/>
      <c r="E37" s="14"/>
      <c r="F37" s="14"/>
      <c r="G37" s="47"/>
      <c r="H37" s="14"/>
      <c r="I37" s="47"/>
      <c r="J37" s="27"/>
      <c r="K37" s="47"/>
      <c r="L37" s="27"/>
      <c r="M37" s="40"/>
      <c r="N37" s="80"/>
      <c r="O37" s="20"/>
    </row>
    <row r="38" spans="2:15" ht="20.100000000000001" customHeight="1" x14ac:dyDescent="0.25">
      <c r="B38" s="2"/>
      <c r="C38" s="14"/>
      <c r="D38" s="14"/>
      <c r="E38" s="14"/>
      <c r="F38" s="14"/>
      <c r="G38" s="47"/>
      <c r="H38" s="14"/>
      <c r="I38" s="47"/>
      <c r="J38" s="27"/>
      <c r="K38" s="47"/>
      <c r="L38" s="27"/>
      <c r="M38" s="40"/>
      <c r="N38" s="80"/>
      <c r="O38" s="20"/>
    </row>
    <row r="39" spans="2:15" ht="20.100000000000001" customHeight="1" x14ac:dyDescent="0.25">
      <c r="B39" s="2"/>
      <c r="C39" s="14"/>
      <c r="D39" s="14"/>
      <c r="E39" s="14"/>
      <c r="F39" s="14"/>
      <c r="G39" s="47"/>
      <c r="H39" s="14"/>
      <c r="I39" s="47"/>
      <c r="J39" s="27"/>
      <c r="K39" s="47"/>
      <c r="L39" s="27"/>
      <c r="M39" s="40"/>
      <c r="N39" s="80"/>
      <c r="O39" s="20"/>
    </row>
    <row r="40" spans="2:15" ht="20.100000000000001" customHeight="1" x14ac:dyDescent="0.25">
      <c r="B40" s="2"/>
      <c r="C40" s="14"/>
      <c r="D40" s="14"/>
      <c r="E40" s="14"/>
      <c r="F40" s="14"/>
      <c r="G40" s="47"/>
      <c r="H40" s="14"/>
      <c r="I40" s="47"/>
      <c r="J40" s="27"/>
      <c r="K40" s="47"/>
      <c r="L40" s="27"/>
      <c r="M40" s="40"/>
      <c r="N40" s="80"/>
      <c r="O40" s="20"/>
    </row>
    <row r="41" spans="2:15" ht="20.100000000000001" customHeight="1" x14ac:dyDescent="0.25">
      <c r="B41" s="2"/>
      <c r="C41" s="14"/>
      <c r="D41" s="14"/>
      <c r="E41" s="14"/>
      <c r="F41" s="14"/>
      <c r="G41" s="47"/>
      <c r="H41" s="14"/>
      <c r="I41" s="47"/>
      <c r="J41" s="27"/>
      <c r="K41" s="47"/>
      <c r="L41" s="27"/>
      <c r="M41" s="40"/>
      <c r="N41" s="80"/>
      <c r="O41" s="20"/>
    </row>
    <row r="42" spans="2:15" ht="20.100000000000001" customHeight="1" x14ac:dyDescent="0.25">
      <c r="B42" s="2"/>
      <c r="C42" s="14"/>
      <c r="D42" s="14"/>
      <c r="E42" s="14"/>
      <c r="F42" s="14"/>
      <c r="G42" s="47"/>
      <c r="H42" s="14"/>
      <c r="I42" s="47"/>
      <c r="J42" s="27"/>
      <c r="K42" s="47"/>
      <c r="L42" s="27"/>
      <c r="M42" s="40"/>
      <c r="N42" s="80"/>
      <c r="O42" s="20"/>
    </row>
    <row r="43" spans="2:15" ht="20.100000000000001" customHeight="1" x14ac:dyDescent="0.25">
      <c r="B43" s="2"/>
      <c r="C43" s="14"/>
      <c r="D43" s="14"/>
      <c r="E43" s="14"/>
      <c r="F43" s="14"/>
      <c r="G43" s="47"/>
      <c r="H43" s="14"/>
      <c r="I43" s="47"/>
      <c r="J43" s="27"/>
      <c r="K43" s="47"/>
      <c r="L43" s="27"/>
      <c r="M43" s="40"/>
      <c r="N43" s="80"/>
      <c r="O43" s="20"/>
    </row>
    <row r="44" spans="2:15" ht="20.100000000000001" customHeight="1" x14ac:dyDescent="0.25">
      <c r="B44" s="2"/>
      <c r="C44" s="14"/>
      <c r="D44" s="14"/>
      <c r="E44" s="14"/>
      <c r="F44" s="14"/>
      <c r="G44" s="47"/>
      <c r="H44" s="14"/>
      <c r="I44" s="47"/>
      <c r="J44" s="27"/>
      <c r="K44" s="47"/>
      <c r="L44" s="27"/>
      <c r="M44" s="40"/>
      <c r="N44" s="80"/>
      <c r="O44" s="20"/>
    </row>
    <row r="45" spans="2:15" ht="20.100000000000001" customHeight="1" x14ac:dyDescent="0.25">
      <c r="B45" s="2"/>
      <c r="C45" s="14"/>
      <c r="D45" s="14"/>
      <c r="E45" s="14"/>
      <c r="F45" s="14"/>
      <c r="G45" s="47"/>
      <c r="H45" s="14"/>
      <c r="I45" s="47"/>
      <c r="J45" s="27"/>
      <c r="K45" s="47"/>
      <c r="L45" s="27"/>
      <c r="M45" s="40"/>
      <c r="N45" s="80"/>
      <c r="O45" s="20"/>
    </row>
    <row r="46" spans="2:15" ht="20.100000000000001" customHeight="1" x14ac:dyDescent="0.25">
      <c r="B46" s="2"/>
      <c r="C46" s="14"/>
      <c r="D46" s="14"/>
      <c r="E46" s="14"/>
      <c r="F46" s="14"/>
      <c r="G46" s="47"/>
      <c r="H46" s="14"/>
      <c r="I46" s="47"/>
      <c r="J46" s="27"/>
      <c r="K46" s="47"/>
      <c r="L46" s="27"/>
      <c r="M46" s="40"/>
      <c r="N46" s="80"/>
      <c r="O46" s="20"/>
    </row>
    <row r="47" spans="2:15" ht="20.100000000000001" customHeight="1" x14ac:dyDescent="0.25">
      <c r="B47" s="2"/>
      <c r="C47" s="14"/>
      <c r="D47" s="14"/>
      <c r="E47" s="14"/>
      <c r="F47" s="14"/>
      <c r="G47" s="47"/>
      <c r="H47" s="14"/>
      <c r="I47" s="47"/>
      <c r="J47" s="27"/>
      <c r="K47" s="47"/>
      <c r="L47" s="27"/>
      <c r="M47" s="40"/>
      <c r="N47" s="80"/>
      <c r="O47" s="20"/>
    </row>
    <row r="48" spans="2:15" ht="20.100000000000001" customHeight="1" x14ac:dyDescent="0.25">
      <c r="B48" s="2"/>
      <c r="C48" s="14"/>
      <c r="D48" s="14"/>
      <c r="E48" s="14"/>
      <c r="F48" s="14"/>
      <c r="G48" s="47"/>
      <c r="H48" s="14"/>
      <c r="I48" s="47"/>
      <c r="J48" s="27"/>
      <c r="K48" s="47"/>
      <c r="L48" s="27"/>
      <c r="M48" s="40"/>
      <c r="N48" s="80"/>
      <c r="O48" s="20"/>
    </row>
    <row r="49" spans="2:15" x14ac:dyDescent="0.25">
      <c r="B49" s="2"/>
      <c r="C49" s="14"/>
      <c r="D49" s="14"/>
      <c r="E49" s="14"/>
      <c r="F49" s="14"/>
      <c r="G49" s="47"/>
      <c r="H49" s="14"/>
      <c r="I49" s="47"/>
      <c r="J49" s="27"/>
      <c r="K49" s="47"/>
      <c r="L49" s="27"/>
      <c r="M49" s="40"/>
      <c r="N49" s="80"/>
      <c r="O49" s="20"/>
    </row>
    <row r="50" spans="2:15" ht="45" x14ac:dyDescent="0.25">
      <c r="B50" s="5"/>
      <c r="C50" s="12" t="s">
        <v>9</v>
      </c>
      <c r="D50" s="13" t="s">
        <v>8</v>
      </c>
      <c r="E50" s="13"/>
      <c r="F50" s="14" t="s">
        <v>2</v>
      </c>
      <c r="G50" s="48" t="s">
        <v>7</v>
      </c>
      <c r="H50" s="14" t="s">
        <v>2</v>
      </c>
      <c r="I50" s="48" t="s">
        <v>7</v>
      </c>
      <c r="J50" s="27" t="s">
        <v>2</v>
      </c>
      <c r="K50" s="48" t="s">
        <v>7</v>
      </c>
      <c r="L50" s="27" t="s">
        <v>6</v>
      </c>
      <c r="M50" s="59" t="s">
        <v>7</v>
      </c>
      <c r="N50" s="54"/>
      <c r="O50" s="18"/>
    </row>
    <row r="51" spans="2:15" x14ac:dyDescent="0.25">
      <c r="G51" s="47">
        <f t="shared" ref="G51:G56" si="0">IF(F51="-",0,IF(F51&gt;-25,25*F51/55))</f>
        <v>0</v>
      </c>
      <c r="K51" s="47">
        <f>IF(J51="-",0,IF(J51&gt;-10,25*J51/18))</f>
        <v>0</v>
      </c>
      <c r="L51" s="52">
        <v>29.18</v>
      </c>
    </row>
    <row r="52" spans="2:15" x14ac:dyDescent="0.25">
      <c r="G52" s="47">
        <f t="shared" si="0"/>
        <v>0</v>
      </c>
      <c r="K52" s="47">
        <f>IF(J52="-",0,IF(J52&gt;-10,25*J52/18))</f>
        <v>0</v>
      </c>
    </row>
    <row r="53" spans="2:15" x14ac:dyDescent="0.25">
      <c r="G53" s="47">
        <f t="shared" si="0"/>
        <v>0</v>
      </c>
      <c r="K53" s="47">
        <f>IF(J53="-",0,IF(J53&gt;-10,25*J53/18))</f>
        <v>0</v>
      </c>
    </row>
    <row r="54" spans="2:15" x14ac:dyDescent="0.25">
      <c r="G54" s="47">
        <f t="shared" si="0"/>
        <v>0</v>
      </c>
      <c r="K54" s="47">
        <f>IF(J54="-",0,IF(J54&gt;-10,25*J54/18))</f>
        <v>0</v>
      </c>
    </row>
    <row r="55" spans="2:15" x14ac:dyDescent="0.25">
      <c r="G55" s="47">
        <f t="shared" si="0"/>
        <v>0</v>
      </c>
      <c r="K55" s="47">
        <f>IF(J55="-",0,IF(J55&gt;-10,25*J55/18))</f>
        <v>0</v>
      </c>
    </row>
    <row r="56" spans="2:15" x14ac:dyDescent="0.25">
      <c r="G56" s="47">
        <f t="shared" si="0"/>
        <v>0</v>
      </c>
    </row>
  </sheetData>
  <sortState ref="A2:Q6">
    <sortCondition descending="1" ref="N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="145" zoomScaleNormal="145" workbookViewId="0">
      <selection activeCell="D6" sqref="D6"/>
    </sheetView>
  </sheetViews>
  <sheetFormatPr defaultRowHeight="15" x14ac:dyDescent="0.25"/>
  <cols>
    <col min="1" max="1" width="9.140625" style="1"/>
    <col min="2" max="2" width="4.5703125" style="21" customWidth="1"/>
    <col min="3" max="3" width="11.28515625" style="15" customWidth="1"/>
    <col min="4" max="4" width="34.85546875" style="15" customWidth="1"/>
    <col min="5" max="5" width="4.85546875" style="15" customWidth="1"/>
    <col min="6" max="6" width="7.28515625" style="15" customWidth="1"/>
    <col min="7" max="7" width="7.28515625" style="32" customWidth="1"/>
    <col min="8" max="8" width="7.28515625" style="15" customWidth="1"/>
    <col min="9" max="9" width="7.28515625" style="60" customWidth="1"/>
    <col min="10" max="10" width="7.28515625" style="53" customWidth="1"/>
    <col min="11" max="11" width="8.5703125" style="60" customWidth="1"/>
    <col min="12" max="12" width="7.28515625" style="53" customWidth="1"/>
    <col min="13" max="13" width="7.28515625" style="58" customWidth="1"/>
    <col min="14" max="14" width="8.140625" style="25" customWidth="1"/>
    <col min="15" max="15" width="9.28515625" style="21" customWidth="1"/>
    <col min="16" max="16384" width="9.140625" style="1"/>
  </cols>
  <sheetData>
    <row r="1" spans="1:16" s="6" customFormat="1" ht="54.75" customHeight="1" x14ac:dyDescent="0.25">
      <c r="A1" s="6" t="s">
        <v>72</v>
      </c>
      <c r="B1" s="18" t="s">
        <v>0</v>
      </c>
      <c r="C1" s="12" t="s">
        <v>13</v>
      </c>
      <c r="D1" s="13" t="s">
        <v>12</v>
      </c>
      <c r="E1" s="13" t="s">
        <v>11</v>
      </c>
      <c r="F1" s="14" t="s">
        <v>1</v>
      </c>
      <c r="G1" s="29" t="s">
        <v>14</v>
      </c>
      <c r="H1" s="14" t="s">
        <v>3</v>
      </c>
      <c r="I1" s="22" t="s">
        <v>14</v>
      </c>
      <c r="J1" s="27" t="s">
        <v>69</v>
      </c>
      <c r="K1" s="22" t="s">
        <v>14</v>
      </c>
      <c r="L1" s="55" t="s">
        <v>70</v>
      </c>
      <c r="M1" s="61" t="s">
        <v>14</v>
      </c>
      <c r="N1" s="22" t="s">
        <v>4</v>
      </c>
      <c r="O1" s="18" t="s">
        <v>16</v>
      </c>
    </row>
    <row r="2" spans="1:16" s="36" customFormat="1" ht="18" customHeight="1" x14ac:dyDescent="0.25">
      <c r="A2" s="36" t="s">
        <v>87</v>
      </c>
      <c r="B2" s="17">
        <v>1</v>
      </c>
      <c r="C2" s="17" t="s">
        <v>39</v>
      </c>
      <c r="D2" s="17" t="s">
        <v>21</v>
      </c>
      <c r="E2" s="17" t="s">
        <v>38</v>
      </c>
      <c r="F2" s="68">
        <v>28</v>
      </c>
      <c r="G2" s="50">
        <f t="shared" ref="G2:G8" si="0">25*F2/51</f>
        <v>13.725490196078431</v>
      </c>
      <c r="H2" s="17">
        <v>7.9</v>
      </c>
      <c r="I2" s="44">
        <f t="shared" ref="I2:I8" si="1">25*H2/8.8</f>
        <v>22.443181818181817</v>
      </c>
      <c r="J2" s="37">
        <v>46</v>
      </c>
      <c r="K2" s="40">
        <f t="shared" ref="K2:K8" si="2">25*46/J2</f>
        <v>25</v>
      </c>
      <c r="L2" s="37">
        <v>62.6</v>
      </c>
      <c r="M2" s="44">
        <f t="shared" ref="M2:M8" si="3">25*50.78/L2</f>
        <v>20.279552715654951</v>
      </c>
      <c r="N2" s="35">
        <f t="shared" ref="N2:N8" si="4">G2+I2+K2+M2</f>
        <v>81.448224729915196</v>
      </c>
      <c r="O2" s="35" t="s">
        <v>101</v>
      </c>
      <c r="P2" s="36">
        <v>81.45</v>
      </c>
    </row>
    <row r="3" spans="1:16" s="36" customFormat="1" ht="18" customHeight="1" x14ac:dyDescent="0.25">
      <c r="A3" s="36" t="s">
        <v>86</v>
      </c>
      <c r="B3" s="17">
        <v>2</v>
      </c>
      <c r="C3" s="17" t="s">
        <v>18</v>
      </c>
      <c r="D3" s="17" t="s">
        <v>104</v>
      </c>
      <c r="E3" s="17">
        <v>11</v>
      </c>
      <c r="F3" s="68">
        <v>23</v>
      </c>
      <c r="G3" s="50">
        <f t="shared" si="0"/>
        <v>11.274509803921569</v>
      </c>
      <c r="H3" s="17">
        <v>8.8000000000000007</v>
      </c>
      <c r="I3" s="44">
        <f t="shared" si="1"/>
        <v>25</v>
      </c>
      <c r="J3" s="37">
        <v>49.87</v>
      </c>
      <c r="K3" s="40">
        <f t="shared" si="2"/>
        <v>23.059955885301786</v>
      </c>
      <c r="L3" s="37">
        <v>64.63</v>
      </c>
      <c r="M3" s="44">
        <f t="shared" si="3"/>
        <v>19.642580844808915</v>
      </c>
      <c r="N3" s="35">
        <f t="shared" si="4"/>
        <v>78.977046534032269</v>
      </c>
      <c r="O3" s="35" t="s">
        <v>102</v>
      </c>
      <c r="P3" s="36">
        <v>78.98</v>
      </c>
    </row>
    <row r="4" spans="1:16" s="36" customFormat="1" ht="18" customHeight="1" x14ac:dyDescent="0.25">
      <c r="A4" s="36" t="s">
        <v>91</v>
      </c>
      <c r="B4" s="17">
        <v>3</v>
      </c>
      <c r="C4" s="17" t="s">
        <v>41</v>
      </c>
      <c r="D4" s="17" t="s">
        <v>21</v>
      </c>
      <c r="E4" s="17" t="s">
        <v>38</v>
      </c>
      <c r="F4" s="68">
        <v>24</v>
      </c>
      <c r="G4" s="50">
        <f t="shared" si="0"/>
        <v>11.764705882352942</v>
      </c>
      <c r="H4" s="17">
        <v>7</v>
      </c>
      <c r="I4" s="44">
        <f t="shared" si="1"/>
        <v>19.886363636363633</v>
      </c>
      <c r="J4" s="37">
        <v>52.56</v>
      </c>
      <c r="K4" s="40">
        <f t="shared" si="2"/>
        <v>21.879756468797563</v>
      </c>
      <c r="L4" s="37">
        <v>50.78</v>
      </c>
      <c r="M4" s="44">
        <f t="shared" si="3"/>
        <v>25</v>
      </c>
      <c r="N4" s="35">
        <f t="shared" si="4"/>
        <v>78.530825987514135</v>
      </c>
      <c r="O4" s="35"/>
      <c r="P4" s="36">
        <v>78.53</v>
      </c>
    </row>
    <row r="5" spans="1:16" s="36" customFormat="1" ht="18" customHeight="1" x14ac:dyDescent="0.25">
      <c r="A5" s="36" t="s">
        <v>92</v>
      </c>
      <c r="B5" s="17">
        <v>4</v>
      </c>
      <c r="C5" s="17" t="s">
        <v>37</v>
      </c>
      <c r="D5" s="17" t="s">
        <v>21</v>
      </c>
      <c r="E5" s="17" t="s">
        <v>38</v>
      </c>
      <c r="F5" s="68">
        <v>20</v>
      </c>
      <c r="G5" s="50">
        <f t="shared" si="0"/>
        <v>9.8039215686274517</v>
      </c>
      <c r="H5" s="17">
        <v>8.1</v>
      </c>
      <c r="I5" s="44">
        <f t="shared" si="1"/>
        <v>23.011363636363633</v>
      </c>
      <c r="J5" s="37">
        <v>57.69</v>
      </c>
      <c r="K5" s="40">
        <f t="shared" si="2"/>
        <v>19.934130698561276</v>
      </c>
      <c r="L5" s="37">
        <v>56.37</v>
      </c>
      <c r="M5" s="44">
        <f t="shared" si="3"/>
        <v>22.520844420791203</v>
      </c>
      <c r="N5" s="35">
        <f t="shared" si="4"/>
        <v>75.270260324343568</v>
      </c>
      <c r="O5" s="35"/>
      <c r="P5" s="36">
        <v>75.27</v>
      </c>
    </row>
    <row r="6" spans="1:16" s="36" customFormat="1" ht="18" customHeight="1" x14ac:dyDescent="0.25">
      <c r="A6" s="36" t="s">
        <v>90</v>
      </c>
      <c r="B6" s="17">
        <v>5</v>
      </c>
      <c r="C6" s="17" t="s">
        <v>40</v>
      </c>
      <c r="D6" s="17" t="s">
        <v>21</v>
      </c>
      <c r="E6" s="17" t="s">
        <v>38</v>
      </c>
      <c r="F6" s="68">
        <v>26</v>
      </c>
      <c r="G6" s="50">
        <f t="shared" si="0"/>
        <v>12.745098039215685</v>
      </c>
      <c r="H6" s="17">
        <v>6.4</v>
      </c>
      <c r="I6" s="44">
        <f t="shared" si="1"/>
        <v>18.18181818181818</v>
      </c>
      <c r="J6" s="37">
        <v>51.78</v>
      </c>
      <c r="K6" s="40">
        <f t="shared" si="2"/>
        <v>22.209347238315953</v>
      </c>
      <c r="L6" s="37">
        <v>62.53</v>
      </c>
      <c r="M6" s="44">
        <f t="shared" si="3"/>
        <v>20.302254917639534</v>
      </c>
      <c r="N6" s="35">
        <f t="shared" si="4"/>
        <v>73.43851837698935</v>
      </c>
      <c r="O6" s="35"/>
      <c r="P6" s="36">
        <v>73.44</v>
      </c>
    </row>
    <row r="7" spans="1:16" s="36" customFormat="1" ht="18" customHeight="1" x14ac:dyDescent="0.25">
      <c r="A7" s="36" t="s">
        <v>88</v>
      </c>
      <c r="B7" s="17">
        <v>6</v>
      </c>
      <c r="C7" s="17" t="s">
        <v>35</v>
      </c>
      <c r="D7" s="17" t="s">
        <v>21</v>
      </c>
      <c r="E7" s="17" t="s">
        <v>36</v>
      </c>
      <c r="F7" s="68">
        <v>14</v>
      </c>
      <c r="G7" s="50">
        <f t="shared" si="0"/>
        <v>6.8627450980392153</v>
      </c>
      <c r="H7" s="17">
        <v>6.8</v>
      </c>
      <c r="I7" s="44">
        <f t="shared" si="1"/>
        <v>19.318181818181817</v>
      </c>
      <c r="J7" s="37">
        <v>51</v>
      </c>
      <c r="K7" s="40">
        <f t="shared" si="2"/>
        <v>22.549019607843139</v>
      </c>
      <c r="L7" s="37">
        <v>59.65</v>
      </c>
      <c r="M7" s="44">
        <f t="shared" si="3"/>
        <v>21.282481139983236</v>
      </c>
      <c r="N7" s="35">
        <f t="shared" si="4"/>
        <v>70.012427664047408</v>
      </c>
      <c r="O7" s="35"/>
      <c r="P7" s="36">
        <v>70.010000000000005</v>
      </c>
    </row>
    <row r="8" spans="1:16" s="36" customFormat="1" ht="18" customHeight="1" x14ac:dyDescent="0.25">
      <c r="A8" s="36" t="s">
        <v>89</v>
      </c>
      <c r="B8" s="17">
        <v>7</v>
      </c>
      <c r="C8" s="17" t="s">
        <v>42</v>
      </c>
      <c r="D8" s="17" t="s">
        <v>21</v>
      </c>
      <c r="E8" s="17" t="s">
        <v>43</v>
      </c>
      <c r="F8" s="68">
        <v>14</v>
      </c>
      <c r="G8" s="50">
        <f t="shared" si="0"/>
        <v>6.8627450980392153</v>
      </c>
      <c r="H8" s="17">
        <v>6.1</v>
      </c>
      <c r="I8" s="44">
        <f t="shared" si="1"/>
        <v>17.329545454545453</v>
      </c>
      <c r="J8" s="37">
        <v>52.87</v>
      </c>
      <c r="K8" s="40">
        <f t="shared" si="2"/>
        <v>21.75146585965576</v>
      </c>
      <c r="L8" s="37">
        <v>74.09</v>
      </c>
      <c r="M8" s="44">
        <f t="shared" si="3"/>
        <v>17.134566068295317</v>
      </c>
      <c r="N8" s="35">
        <f t="shared" si="4"/>
        <v>63.078322480535746</v>
      </c>
      <c r="O8" s="35"/>
      <c r="P8" s="36">
        <v>63.08</v>
      </c>
    </row>
    <row r="9" spans="1:16" s="3" customFormat="1" ht="18" customHeight="1" x14ac:dyDescent="0.25">
      <c r="B9" s="14"/>
      <c r="C9" s="14"/>
      <c r="D9" s="14"/>
      <c r="E9" s="14"/>
      <c r="F9" s="14"/>
      <c r="G9" s="39"/>
      <c r="H9" s="14"/>
      <c r="I9" s="40"/>
      <c r="J9" s="27"/>
      <c r="K9" s="40"/>
      <c r="L9" s="27"/>
      <c r="M9" s="44"/>
      <c r="N9" s="19"/>
      <c r="O9" s="19"/>
    </row>
    <row r="10" spans="1:16" s="4" customFormat="1" ht="18" customHeight="1" x14ac:dyDescent="0.25">
      <c r="B10" s="16"/>
      <c r="C10" s="16"/>
      <c r="D10" s="16"/>
      <c r="E10" s="16"/>
      <c r="F10" s="16"/>
      <c r="G10" s="42"/>
      <c r="H10" s="16"/>
      <c r="I10" s="41"/>
      <c r="J10" s="51"/>
      <c r="K10" s="41"/>
      <c r="L10" s="51"/>
      <c r="M10" s="56"/>
      <c r="N10" s="43"/>
      <c r="O10" s="43"/>
    </row>
    <row r="11" spans="1:16" s="4" customFormat="1" ht="18" customHeight="1" x14ac:dyDescent="0.25">
      <c r="B11" s="14"/>
      <c r="C11" s="33"/>
      <c r="D11" s="16"/>
      <c r="E11" s="16"/>
      <c r="F11" s="16"/>
      <c r="G11" s="39"/>
      <c r="H11" s="16"/>
      <c r="I11" s="40"/>
      <c r="J11" s="51"/>
      <c r="K11" s="40"/>
      <c r="L11" s="51"/>
      <c r="M11" s="44"/>
      <c r="N11" s="19"/>
      <c r="O11" s="19"/>
    </row>
    <row r="12" spans="1:16" s="4" customFormat="1" ht="18" customHeight="1" x14ac:dyDescent="0.25">
      <c r="B12" s="16"/>
      <c r="C12" s="14"/>
      <c r="D12" s="14"/>
      <c r="E12" s="14"/>
      <c r="F12" s="14"/>
      <c r="G12" s="39"/>
      <c r="H12" s="14"/>
      <c r="I12" s="40"/>
      <c r="J12" s="27"/>
      <c r="K12" s="40"/>
      <c r="L12" s="27"/>
      <c r="M12" s="44"/>
      <c r="N12" s="19"/>
      <c r="O12" s="19"/>
    </row>
    <row r="13" spans="1:16" s="4" customFormat="1" ht="18" customHeight="1" x14ac:dyDescent="0.25">
      <c r="B13" s="14"/>
      <c r="C13" s="14"/>
      <c r="D13" s="14"/>
      <c r="E13" s="14"/>
      <c r="F13" s="14"/>
      <c r="G13" s="39"/>
      <c r="H13" s="14"/>
      <c r="I13" s="40"/>
      <c r="J13" s="27"/>
      <c r="K13" s="40"/>
      <c r="L13" s="27"/>
      <c r="M13" s="44"/>
      <c r="N13" s="19"/>
      <c r="O13" s="19"/>
    </row>
    <row r="14" spans="1:16" s="4" customFormat="1" ht="18" customHeight="1" x14ac:dyDescent="0.25">
      <c r="B14" s="16"/>
      <c r="C14" s="14"/>
      <c r="D14" s="14"/>
      <c r="E14" s="14"/>
      <c r="F14" s="14"/>
      <c r="G14" s="39"/>
      <c r="H14" s="14"/>
      <c r="I14" s="40"/>
      <c r="J14" s="27"/>
      <c r="K14" s="40"/>
      <c r="L14" s="27"/>
      <c r="M14" s="44"/>
      <c r="N14" s="19"/>
      <c r="O14" s="19"/>
    </row>
    <row r="15" spans="1:16" s="4" customFormat="1" ht="18" customHeight="1" x14ac:dyDescent="0.25">
      <c r="B15" s="14"/>
      <c r="C15" s="14"/>
      <c r="D15" s="14"/>
      <c r="E15" s="14"/>
      <c r="F15" s="14"/>
      <c r="G15" s="39">
        <f t="shared" ref="G15:G31" si="5">IF(F15="-",0,IF(F15&gt;-25,25*F15/48))</f>
        <v>0</v>
      </c>
      <c r="H15" s="14"/>
      <c r="I15" s="40">
        <f t="shared" ref="I15:I31" si="6">IF(H15="-",0,IF(H15&gt;-10,25*H15/10))</f>
        <v>0</v>
      </c>
      <c r="J15" s="27"/>
      <c r="K15" s="40" t="b">
        <f t="shared" ref="K15:K31" si="7">IF(J15="-",0,IF(J15&gt;0,25*J$51/J15))</f>
        <v>0</v>
      </c>
      <c r="L15" s="27"/>
      <c r="M15" s="44" t="b">
        <f t="shared" ref="M15:M31" si="8">IF(L15="-",0,IF(L15&gt;0,25*L$51/L15))</f>
        <v>0</v>
      </c>
      <c r="N15" s="19">
        <f t="shared" ref="N15:N31" si="9">G15+I15+K15+M15</f>
        <v>0</v>
      </c>
      <c r="O15" s="19"/>
    </row>
    <row r="16" spans="1:16" s="4" customFormat="1" ht="18" customHeight="1" x14ac:dyDescent="0.25">
      <c r="B16" s="16"/>
      <c r="C16" s="14"/>
      <c r="D16" s="14"/>
      <c r="E16" s="14"/>
      <c r="F16" s="14"/>
      <c r="G16" s="39">
        <f t="shared" si="5"/>
        <v>0</v>
      </c>
      <c r="H16" s="14"/>
      <c r="I16" s="40">
        <f t="shared" si="6"/>
        <v>0</v>
      </c>
      <c r="J16" s="27"/>
      <c r="K16" s="40" t="b">
        <f t="shared" si="7"/>
        <v>0</v>
      </c>
      <c r="L16" s="27"/>
      <c r="M16" s="44" t="b">
        <f t="shared" si="8"/>
        <v>0</v>
      </c>
      <c r="N16" s="19">
        <f t="shared" si="9"/>
        <v>0</v>
      </c>
      <c r="O16" s="19"/>
    </row>
    <row r="17" spans="2:15" s="4" customFormat="1" ht="18" customHeight="1" x14ac:dyDescent="0.25">
      <c r="B17" s="14"/>
      <c r="C17" s="14"/>
      <c r="D17" s="14"/>
      <c r="E17" s="14"/>
      <c r="F17" s="14"/>
      <c r="G17" s="39">
        <f t="shared" si="5"/>
        <v>0</v>
      </c>
      <c r="H17" s="14"/>
      <c r="I17" s="40">
        <f t="shared" si="6"/>
        <v>0</v>
      </c>
      <c r="J17" s="27"/>
      <c r="K17" s="40" t="b">
        <f t="shared" si="7"/>
        <v>0</v>
      </c>
      <c r="L17" s="27"/>
      <c r="M17" s="44" t="b">
        <f t="shared" si="8"/>
        <v>0</v>
      </c>
      <c r="N17" s="19">
        <f t="shared" si="9"/>
        <v>0</v>
      </c>
      <c r="O17" s="19"/>
    </row>
    <row r="18" spans="2:15" s="4" customFormat="1" ht="18" customHeight="1" x14ac:dyDescent="0.25">
      <c r="B18" s="14"/>
      <c r="C18" s="14"/>
      <c r="D18" s="14"/>
      <c r="E18" s="14"/>
      <c r="F18" s="14"/>
      <c r="G18" s="39">
        <f t="shared" si="5"/>
        <v>0</v>
      </c>
      <c r="H18" s="14"/>
      <c r="I18" s="40">
        <f t="shared" si="6"/>
        <v>0</v>
      </c>
      <c r="J18" s="27"/>
      <c r="K18" s="40" t="b">
        <f t="shared" si="7"/>
        <v>0</v>
      </c>
      <c r="L18" s="27"/>
      <c r="M18" s="44" t="b">
        <f t="shared" si="8"/>
        <v>0</v>
      </c>
      <c r="N18" s="19">
        <f t="shared" si="9"/>
        <v>0</v>
      </c>
      <c r="O18" s="19"/>
    </row>
    <row r="19" spans="2:15" s="4" customFormat="1" ht="18" customHeight="1" x14ac:dyDescent="0.25">
      <c r="B19" s="14"/>
      <c r="C19" s="14"/>
      <c r="D19" s="14"/>
      <c r="E19" s="14"/>
      <c r="F19" s="14"/>
      <c r="G19" s="39">
        <f t="shared" si="5"/>
        <v>0</v>
      </c>
      <c r="H19" s="14"/>
      <c r="I19" s="40">
        <f t="shared" si="6"/>
        <v>0</v>
      </c>
      <c r="J19" s="27"/>
      <c r="K19" s="40" t="b">
        <f t="shared" si="7"/>
        <v>0</v>
      </c>
      <c r="L19" s="27"/>
      <c r="M19" s="44" t="b">
        <f t="shared" si="8"/>
        <v>0</v>
      </c>
      <c r="N19" s="19">
        <f t="shared" si="9"/>
        <v>0</v>
      </c>
      <c r="O19" s="19"/>
    </row>
    <row r="20" spans="2:15" s="4" customFormat="1" ht="18" customHeight="1" x14ac:dyDescent="0.25">
      <c r="B20" s="14"/>
      <c r="C20" s="14"/>
      <c r="D20" s="14"/>
      <c r="E20" s="14"/>
      <c r="F20" s="14"/>
      <c r="G20" s="39">
        <f t="shared" si="5"/>
        <v>0</v>
      </c>
      <c r="H20" s="14"/>
      <c r="I20" s="40">
        <f t="shared" si="6"/>
        <v>0</v>
      </c>
      <c r="J20" s="27"/>
      <c r="K20" s="40" t="b">
        <f t="shared" si="7"/>
        <v>0</v>
      </c>
      <c r="L20" s="27"/>
      <c r="M20" s="44" t="b">
        <f t="shared" si="8"/>
        <v>0</v>
      </c>
      <c r="N20" s="19">
        <f t="shared" si="9"/>
        <v>0</v>
      </c>
      <c r="O20" s="19"/>
    </row>
    <row r="21" spans="2:15" s="4" customFormat="1" ht="18" customHeight="1" x14ac:dyDescent="0.25">
      <c r="B21" s="14"/>
      <c r="C21" s="14"/>
      <c r="D21" s="14"/>
      <c r="E21" s="14"/>
      <c r="F21" s="14"/>
      <c r="G21" s="39">
        <f t="shared" si="5"/>
        <v>0</v>
      </c>
      <c r="H21" s="14"/>
      <c r="I21" s="40">
        <f t="shared" si="6"/>
        <v>0</v>
      </c>
      <c r="J21" s="27"/>
      <c r="K21" s="40" t="b">
        <f t="shared" si="7"/>
        <v>0</v>
      </c>
      <c r="L21" s="27"/>
      <c r="M21" s="44" t="b">
        <f t="shared" si="8"/>
        <v>0</v>
      </c>
      <c r="N21" s="19">
        <f t="shared" si="9"/>
        <v>0</v>
      </c>
      <c r="O21" s="19"/>
    </row>
    <row r="22" spans="2:15" s="4" customFormat="1" x14ac:dyDescent="0.25">
      <c r="B22" s="14"/>
      <c r="C22" s="14"/>
      <c r="D22" s="14"/>
      <c r="E22" s="14"/>
      <c r="F22" s="14"/>
      <c r="G22" s="39">
        <f t="shared" si="5"/>
        <v>0</v>
      </c>
      <c r="H22" s="14"/>
      <c r="I22" s="40">
        <f t="shared" si="6"/>
        <v>0</v>
      </c>
      <c r="J22" s="27"/>
      <c r="K22" s="40" t="b">
        <f t="shared" si="7"/>
        <v>0</v>
      </c>
      <c r="L22" s="27"/>
      <c r="M22" s="44" t="b">
        <f t="shared" si="8"/>
        <v>0</v>
      </c>
      <c r="N22" s="19">
        <f t="shared" si="9"/>
        <v>0</v>
      </c>
      <c r="O22" s="19"/>
    </row>
    <row r="23" spans="2:15" s="4" customFormat="1" x14ac:dyDescent="0.25">
      <c r="B23" s="14"/>
      <c r="C23" s="14"/>
      <c r="D23" s="14"/>
      <c r="E23" s="14"/>
      <c r="F23" s="14"/>
      <c r="G23" s="39">
        <f t="shared" si="5"/>
        <v>0</v>
      </c>
      <c r="H23" s="14"/>
      <c r="I23" s="40">
        <f t="shared" si="6"/>
        <v>0</v>
      </c>
      <c r="J23" s="27"/>
      <c r="K23" s="40" t="b">
        <f t="shared" si="7"/>
        <v>0</v>
      </c>
      <c r="L23" s="27"/>
      <c r="M23" s="44" t="b">
        <f t="shared" si="8"/>
        <v>0</v>
      </c>
      <c r="N23" s="19">
        <f t="shared" si="9"/>
        <v>0</v>
      </c>
      <c r="O23" s="19"/>
    </row>
    <row r="24" spans="2:15" s="4" customFormat="1" x14ac:dyDescent="0.25">
      <c r="B24" s="14"/>
      <c r="C24" s="14"/>
      <c r="D24" s="14"/>
      <c r="E24" s="14"/>
      <c r="F24" s="14"/>
      <c r="G24" s="39">
        <f t="shared" si="5"/>
        <v>0</v>
      </c>
      <c r="H24" s="14"/>
      <c r="I24" s="40">
        <f t="shared" si="6"/>
        <v>0</v>
      </c>
      <c r="J24" s="27"/>
      <c r="K24" s="40" t="b">
        <f t="shared" si="7"/>
        <v>0</v>
      </c>
      <c r="L24" s="27"/>
      <c r="M24" s="44" t="b">
        <f t="shared" si="8"/>
        <v>0</v>
      </c>
      <c r="N24" s="19">
        <f t="shared" si="9"/>
        <v>0</v>
      </c>
      <c r="O24" s="19"/>
    </row>
    <row r="25" spans="2:15" s="4" customFormat="1" x14ac:dyDescent="0.25">
      <c r="B25" s="14"/>
      <c r="C25" s="14"/>
      <c r="D25" s="14"/>
      <c r="E25" s="14"/>
      <c r="F25" s="14"/>
      <c r="G25" s="39">
        <f t="shared" si="5"/>
        <v>0</v>
      </c>
      <c r="H25" s="14"/>
      <c r="I25" s="40">
        <f t="shared" si="6"/>
        <v>0</v>
      </c>
      <c r="J25" s="27"/>
      <c r="K25" s="40" t="b">
        <f t="shared" si="7"/>
        <v>0</v>
      </c>
      <c r="L25" s="27"/>
      <c r="M25" s="44" t="b">
        <f t="shared" si="8"/>
        <v>0</v>
      </c>
      <c r="N25" s="19">
        <f t="shared" si="9"/>
        <v>0</v>
      </c>
      <c r="O25" s="19"/>
    </row>
    <row r="26" spans="2:15" s="4" customFormat="1" x14ac:dyDescent="0.25">
      <c r="B26" s="14"/>
      <c r="C26" s="14"/>
      <c r="D26" s="14"/>
      <c r="E26" s="14"/>
      <c r="F26" s="14"/>
      <c r="G26" s="39">
        <f t="shared" si="5"/>
        <v>0</v>
      </c>
      <c r="H26" s="14"/>
      <c r="I26" s="40">
        <f t="shared" si="6"/>
        <v>0</v>
      </c>
      <c r="J26" s="27"/>
      <c r="K26" s="40" t="b">
        <f t="shared" si="7"/>
        <v>0</v>
      </c>
      <c r="L26" s="27"/>
      <c r="M26" s="44" t="b">
        <f t="shared" si="8"/>
        <v>0</v>
      </c>
      <c r="N26" s="19">
        <f t="shared" si="9"/>
        <v>0</v>
      </c>
      <c r="O26" s="19"/>
    </row>
    <row r="27" spans="2:15" s="4" customFormat="1" x14ac:dyDescent="0.25">
      <c r="B27" s="14"/>
      <c r="C27" s="14"/>
      <c r="D27" s="14"/>
      <c r="E27" s="14"/>
      <c r="F27" s="14"/>
      <c r="G27" s="39">
        <f t="shared" si="5"/>
        <v>0</v>
      </c>
      <c r="H27" s="14"/>
      <c r="I27" s="40">
        <f t="shared" si="6"/>
        <v>0</v>
      </c>
      <c r="J27" s="27" t="s">
        <v>5</v>
      </c>
      <c r="K27" s="40">
        <f t="shared" si="7"/>
        <v>0</v>
      </c>
      <c r="L27" s="27"/>
      <c r="M27" s="44" t="b">
        <f t="shared" si="8"/>
        <v>0</v>
      </c>
      <c r="N27" s="19">
        <f t="shared" si="9"/>
        <v>0</v>
      </c>
      <c r="O27" s="19"/>
    </row>
    <row r="28" spans="2:15" s="4" customFormat="1" x14ac:dyDescent="0.25">
      <c r="B28" s="14"/>
      <c r="C28" s="14"/>
      <c r="D28" s="14"/>
      <c r="E28" s="14"/>
      <c r="F28" s="14"/>
      <c r="G28" s="39">
        <f t="shared" si="5"/>
        <v>0</v>
      </c>
      <c r="H28" s="14"/>
      <c r="I28" s="40">
        <f t="shared" si="6"/>
        <v>0</v>
      </c>
      <c r="J28" s="27" t="s">
        <v>5</v>
      </c>
      <c r="K28" s="40">
        <f t="shared" si="7"/>
        <v>0</v>
      </c>
      <c r="L28" s="27"/>
      <c r="M28" s="44" t="b">
        <f t="shared" si="8"/>
        <v>0</v>
      </c>
      <c r="N28" s="19">
        <f t="shared" si="9"/>
        <v>0</v>
      </c>
      <c r="O28" s="19"/>
    </row>
    <row r="29" spans="2:15" x14ac:dyDescent="0.25">
      <c r="B29" s="6"/>
      <c r="C29" s="14"/>
      <c r="D29" s="14"/>
      <c r="E29" s="14"/>
      <c r="F29" s="14"/>
      <c r="G29" s="30">
        <f t="shared" si="5"/>
        <v>0</v>
      </c>
      <c r="H29" s="14"/>
      <c r="I29" s="40">
        <f t="shared" si="6"/>
        <v>0</v>
      </c>
      <c r="J29" s="27" t="s">
        <v>5</v>
      </c>
      <c r="K29" s="40">
        <f t="shared" si="7"/>
        <v>0</v>
      </c>
      <c r="L29" s="27"/>
      <c r="M29" s="44" t="b">
        <f t="shared" si="8"/>
        <v>0</v>
      </c>
      <c r="N29" s="23">
        <f t="shared" si="9"/>
        <v>0</v>
      </c>
      <c r="O29" s="20"/>
    </row>
    <row r="30" spans="2:15" x14ac:dyDescent="0.25">
      <c r="B30" s="6"/>
      <c r="C30" s="14"/>
      <c r="D30" s="14"/>
      <c r="E30" s="14"/>
      <c r="F30" s="14"/>
      <c r="G30" s="30">
        <f t="shared" si="5"/>
        <v>0</v>
      </c>
      <c r="H30" s="14"/>
      <c r="I30" s="40">
        <f t="shared" si="6"/>
        <v>0</v>
      </c>
      <c r="J30" s="27" t="s">
        <v>5</v>
      </c>
      <c r="K30" s="40">
        <f t="shared" si="7"/>
        <v>0</v>
      </c>
      <c r="L30" s="27"/>
      <c r="M30" s="44" t="b">
        <f t="shared" si="8"/>
        <v>0</v>
      </c>
      <c r="N30" s="23">
        <f t="shared" si="9"/>
        <v>0</v>
      </c>
      <c r="O30" s="20"/>
    </row>
    <row r="31" spans="2:15" x14ac:dyDescent="0.25">
      <c r="B31" s="6"/>
      <c r="C31" s="14"/>
      <c r="D31" s="14"/>
      <c r="E31" s="14"/>
      <c r="F31" s="14"/>
      <c r="G31" s="30">
        <f t="shared" si="5"/>
        <v>0</v>
      </c>
      <c r="H31" s="14"/>
      <c r="I31" s="40">
        <f t="shared" si="6"/>
        <v>0</v>
      </c>
      <c r="J31" s="27" t="s">
        <v>5</v>
      </c>
      <c r="K31" s="40">
        <f t="shared" si="7"/>
        <v>0</v>
      </c>
      <c r="L31" s="27" t="s">
        <v>5</v>
      </c>
      <c r="M31" s="44">
        <f t="shared" si="8"/>
        <v>0</v>
      </c>
      <c r="N31" s="23">
        <f t="shared" si="9"/>
        <v>0</v>
      </c>
      <c r="O31" s="20"/>
    </row>
    <row r="32" spans="2:15" x14ac:dyDescent="0.25">
      <c r="B32" s="6"/>
      <c r="C32" s="14"/>
      <c r="D32" s="14"/>
      <c r="E32" s="14"/>
      <c r="F32" s="14"/>
      <c r="G32" s="30">
        <f t="shared" ref="G32:G49" si="10">IF(F32="-",0,IF(F32&gt;-25,25*F32/48))</f>
        <v>0</v>
      </c>
      <c r="H32" s="14"/>
      <c r="I32" s="40">
        <f t="shared" ref="I32:I49" si="11">IF(H32="-",0,IF(H32&gt;-10,25*H32/10))</f>
        <v>0</v>
      </c>
      <c r="J32" s="27" t="s">
        <v>5</v>
      </c>
      <c r="K32" s="40">
        <f t="shared" ref="K32:K49" si="12">IF(J32="-",0,IF(J32&gt;0,25*J$51/J32))</f>
        <v>0</v>
      </c>
      <c r="L32" s="27" t="s">
        <v>5</v>
      </c>
      <c r="M32" s="44">
        <f t="shared" ref="M32:M49" si="13">IF(L32="-",0,IF(L32&gt;0,25*L$51/L32))</f>
        <v>0</v>
      </c>
      <c r="N32" s="23">
        <f t="shared" ref="N32:N49" si="14">G32+I32+K32+M32</f>
        <v>0</v>
      </c>
      <c r="O32" s="20"/>
    </row>
    <row r="33" spans="2:15" x14ac:dyDescent="0.25">
      <c r="B33" s="6"/>
      <c r="C33" s="14"/>
      <c r="D33" s="14"/>
      <c r="E33" s="14"/>
      <c r="F33" s="14"/>
      <c r="G33" s="30">
        <f t="shared" si="10"/>
        <v>0</v>
      </c>
      <c r="H33" s="14"/>
      <c r="I33" s="40">
        <f t="shared" si="11"/>
        <v>0</v>
      </c>
      <c r="J33" s="27" t="s">
        <v>5</v>
      </c>
      <c r="K33" s="40">
        <f t="shared" si="12"/>
        <v>0</v>
      </c>
      <c r="L33" s="27" t="s">
        <v>5</v>
      </c>
      <c r="M33" s="44">
        <f t="shared" si="13"/>
        <v>0</v>
      </c>
      <c r="N33" s="23">
        <f t="shared" si="14"/>
        <v>0</v>
      </c>
      <c r="O33" s="20"/>
    </row>
    <row r="34" spans="2:15" x14ac:dyDescent="0.25">
      <c r="B34" s="6"/>
      <c r="C34" s="14"/>
      <c r="D34" s="14"/>
      <c r="E34" s="14"/>
      <c r="F34" s="14"/>
      <c r="G34" s="30">
        <f t="shared" si="10"/>
        <v>0</v>
      </c>
      <c r="H34" s="14"/>
      <c r="I34" s="40">
        <f t="shared" si="11"/>
        <v>0</v>
      </c>
      <c r="J34" s="27" t="s">
        <v>5</v>
      </c>
      <c r="K34" s="40">
        <f t="shared" si="12"/>
        <v>0</v>
      </c>
      <c r="L34" s="27" t="s">
        <v>5</v>
      </c>
      <c r="M34" s="44">
        <f t="shared" si="13"/>
        <v>0</v>
      </c>
      <c r="N34" s="23">
        <f t="shared" si="14"/>
        <v>0</v>
      </c>
      <c r="O34" s="20"/>
    </row>
    <row r="35" spans="2:15" x14ac:dyDescent="0.25">
      <c r="B35" s="6"/>
      <c r="C35" s="14"/>
      <c r="D35" s="14"/>
      <c r="E35" s="14"/>
      <c r="F35" s="14"/>
      <c r="G35" s="30">
        <f t="shared" si="10"/>
        <v>0</v>
      </c>
      <c r="H35" s="14" t="s">
        <v>5</v>
      </c>
      <c r="I35" s="40">
        <f t="shared" si="11"/>
        <v>0</v>
      </c>
      <c r="J35" s="27" t="s">
        <v>5</v>
      </c>
      <c r="K35" s="40">
        <f t="shared" si="12"/>
        <v>0</v>
      </c>
      <c r="L35" s="27" t="s">
        <v>5</v>
      </c>
      <c r="M35" s="44">
        <f t="shared" si="13"/>
        <v>0</v>
      </c>
      <c r="N35" s="23">
        <f t="shared" si="14"/>
        <v>0</v>
      </c>
      <c r="O35" s="20"/>
    </row>
    <row r="36" spans="2:15" x14ac:dyDescent="0.25">
      <c r="B36" s="6">
        <f t="shared" ref="B36:B49" si="15">B35+1</f>
        <v>1</v>
      </c>
      <c r="C36" s="14"/>
      <c r="D36" s="14"/>
      <c r="E36" s="14"/>
      <c r="F36" s="14" t="s">
        <v>5</v>
      </c>
      <c r="G36" s="30">
        <f t="shared" si="10"/>
        <v>0</v>
      </c>
      <c r="H36" s="14" t="s">
        <v>5</v>
      </c>
      <c r="I36" s="40">
        <f t="shared" si="11"/>
        <v>0</v>
      </c>
      <c r="J36" s="27" t="s">
        <v>5</v>
      </c>
      <c r="K36" s="40">
        <f t="shared" si="12"/>
        <v>0</v>
      </c>
      <c r="L36" s="27" t="s">
        <v>5</v>
      </c>
      <c r="M36" s="44">
        <f t="shared" si="13"/>
        <v>0</v>
      </c>
      <c r="N36" s="23">
        <f t="shared" si="14"/>
        <v>0</v>
      </c>
      <c r="O36" s="20">
        <f t="shared" ref="O36:O49" si="16">_xlfn.RANK.EQ(N36,N$3:N$50)</f>
        <v>7</v>
      </c>
    </row>
    <row r="37" spans="2:15" x14ac:dyDescent="0.25">
      <c r="B37" s="6">
        <f t="shared" si="15"/>
        <v>2</v>
      </c>
      <c r="C37" s="14"/>
      <c r="D37" s="14"/>
      <c r="E37" s="14"/>
      <c r="F37" s="14" t="s">
        <v>5</v>
      </c>
      <c r="G37" s="30">
        <f t="shared" si="10"/>
        <v>0</v>
      </c>
      <c r="H37" s="14" t="s">
        <v>5</v>
      </c>
      <c r="I37" s="40">
        <f t="shared" si="11"/>
        <v>0</v>
      </c>
      <c r="J37" s="27" t="s">
        <v>5</v>
      </c>
      <c r="K37" s="40">
        <f t="shared" si="12"/>
        <v>0</v>
      </c>
      <c r="L37" s="27" t="s">
        <v>5</v>
      </c>
      <c r="M37" s="44">
        <f t="shared" si="13"/>
        <v>0</v>
      </c>
      <c r="N37" s="23">
        <f t="shared" si="14"/>
        <v>0</v>
      </c>
      <c r="O37" s="20">
        <f t="shared" si="16"/>
        <v>7</v>
      </c>
    </row>
    <row r="38" spans="2:15" x14ac:dyDescent="0.25">
      <c r="B38" s="6">
        <f t="shared" si="15"/>
        <v>3</v>
      </c>
      <c r="C38" s="14"/>
      <c r="D38" s="14"/>
      <c r="E38" s="14"/>
      <c r="F38" s="14" t="s">
        <v>5</v>
      </c>
      <c r="G38" s="30">
        <f t="shared" si="10"/>
        <v>0</v>
      </c>
      <c r="H38" s="14" t="s">
        <v>5</v>
      </c>
      <c r="I38" s="40">
        <f t="shared" si="11"/>
        <v>0</v>
      </c>
      <c r="J38" s="27" t="s">
        <v>5</v>
      </c>
      <c r="K38" s="40">
        <f t="shared" si="12"/>
        <v>0</v>
      </c>
      <c r="L38" s="27" t="s">
        <v>5</v>
      </c>
      <c r="M38" s="44">
        <f t="shared" si="13"/>
        <v>0</v>
      </c>
      <c r="N38" s="23">
        <f t="shared" si="14"/>
        <v>0</v>
      </c>
      <c r="O38" s="20">
        <f t="shared" si="16"/>
        <v>7</v>
      </c>
    </row>
    <row r="39" spans="2:15" x14ac:dyDescent="0.25">
      <c r="B39" s="6">
        <f t="shared" si="15"/>
        <v>4</v>
      </c>
      <c r="C39" s="14"/>
      <c r="D39" s="14"/>
      <c r="E39" s="14"/>
      <c r="F39" s="14" t="s">
        <v>5</v>
      </c>
      <c r="G39" s="30">
        <f t="shared" si="10"/>
        <v>0</v>
      </c>
      <c r="H39" s="14" t="s">
        <v>5</v>
      </c>
      <c r="I39" s="40">
        <f t="shared" si="11"/>
        <v>0</v>
      </c>
      <c r="J39" s="27" t="s">
        <v>5</v>
      </c>
      <c r="K39" s="40">
        <f t="shared" si="12"/>
        <v>0</v>
      </c>
      <c r="L39" s="27" t="s">
        <v>5</v>
      </c>
      <c r="M39" s="44">
        <f t="shared" si="13"/>
        <v>0</v>
      </c>
      <c r="N39" s="23">
        <f t="shared" si="14"/>
        <v>0</v>
      </c>
      <c r="O39" s="20">
        <f t="shared" si="16"/>
        <v>7</v>
      </c>
    </row>
    <row r="40" spans="2:15" x14ac:dyDescent="0.25">
      <c r="B40" s="6">
        <f t="shared" si="15"/>
        <v>5</v>
      </c>
      <c r="C40" s="14"/>
      <c r="D40" s="14"/>
      <c r="E40" s="14"/>
      <c r="F40" s="14" t="s">
        <v>5</v>
      </c>
      <c r="G40" s="30">
        <f t="shared" si="10"/>
        <v>0</v>
      </c>
      <c r="H40" s="14" t="s">
        <v>5</v>
      </c>
      <c r="I40" s="40">
        <f t="shared" si="11"/>
        <v>0</v>
      </c>
      <c r="J40" s="27" t="s">
        <v>5</v>
      </c>
      <c r="K40" s="40">
        <f t="shared" si="12"/>
        <v>0</v>
      </c>
      <c r="L40" s="27" t="s">
        <v>5</v>
      </c>
      <c r="M40" s="44">
        <f t="shared" si="13"/>
        <v>0</v>
      </c>
      <c r="N40" s="23">
        <f t="shared" si="14"/>
        <v>0</v>
      </c>
      <c r="O40" s="20">
        <f t="shared" si="16"/>
        <v>7</v>
      </c>
    </row>
    <row r="41" spans="2:15" x14ac:dyDescent="0.25">
      <c r="B41" s="6">
        <f t="shared" si="15"/>
        <v>6</v>
      </c>
      <c r="C41" s="14"/>
      <c r="D41" s="14"/>
      <c r="E41" s="14"/>
      <c r="F41" s="14" t="s">
        <v>5</v>
      </c>
      <c r="G41" s="30">
        <f t="shared" si="10"/>
        <v>0</v>
      </c>
      <c r="H41" s="14" t="s">
        <v>5</v>
      </c>
      <c r="I41" s="40">
        <f t="shared" si="11"/>
        <v>0</v>
      </c>
      <c r="J41" s="27" t="s">
        <v>5</v>
      </c>
      <c r="K41" s="40">
        <f t="shared" si="12"/>
        <v>0</v>
      </c>
      <c r="L41" s="27" t="s">
        <v>5</v>
      </c>
      <c r="M41" s="44">
        <f t="shared" si="13"/>
        <v>0</v>
      </c>
      <c r="N41" s="23">
        <f t="shared" si="14"/>
        <v>0</v>
      </c>
      <c r="O41" s="20">
        <f t="shared" si="16"/>
        <v>7</v>
      </c>
    </row>
    <row r="42" spans="2:15" x14ac:dyDescent="0.25">
      <c r="B42" s="6">
        <f t="shared" si="15"/>
        <v>7</v>
      </c>
      <c r="C42" s="14"/>
      <c r="D42" s="14"/>
      <c r="E42" s="14"/>
      <c r="F42" s="14" t="s">
        <v>5</v>
      </c>
      <c r="G42" s="30">
        <f t="shared" si="10"/>
        <v>0</v>
      </c>
      <c r="H42" s="14" t="s">
        <v>5</v>
      </c>
      <c r="I42" s="40">
        <f t="shared" si="11"/>
        <v>0</v>
      </c>
      <c r="J42" s="27" t="s">
        <v>5</v>
      </c>
      <c r="K42" s="40">
        <f t="shared" si="12"/>
        <v>0</v>
      </c>
      <c r="L42" s="27" t="s">
        <v>5</v>
      </c>
      <c r="M42" s="44">
        <f t="shared" si="13"/>
        <v>0</v>
      </c>
      <c r="N42" s="23">
        <f t="shared" si="14"/>
        <v>0</v>
      </c>
      <c r="O42" s="20">
        <f t="shared" si="16"/>
        <v>7</v>
      </c>
    </row>
    <row r="43" spans="2:15" x14ac:dyDescent="0.25">
      <c r="B43" s="6">
        <f t="shared" si="15"/>
        <v>8</v>
      </c>
      <c r="C43" s="14"/>
      <c r="D43" s="14"/>
      <c r="E43" s="14"/>
      <c r="F43" s="14" t="s">
        <v>5</v>
      </c>
      <c r="G43" s="30">
        <f t="shared" si="10"/>
        <v>0</v>
      </c>
      <c r="H43" s="14" t="s">
        <v>5</v>
      </c>
      <c r="I43" s="40">
        <f t="shared" si="11"/>
        <v>0</v>
      </c>
      <c r="J43" s="27" t="s">
        <v>5</v>
      </c>
      <c r="K43" s="40">
        <f t="shared" si="12"/>
        <v>0</v>
      </c>
      <c r="L43" s="27" t="s">
        <v>5</v>
      </c>
      <c r="M43" s="44">
        <f t="shared" si="13"/>
        <v>0</v>
      </c>
      <c r="N43" s="23">
        <f t="shared" si="14"/>
        <v>0</v>
      </c>
      <c r="O43" s="20">
        <f t="shared" si="16"/>
        <v>7</v>
      </c>
    </row>
    <row r="44" spans="2:15" x14ac:dyDescent="0.25">
      <c r="B44" s="6">
        <f t="shared" si="15"/>
        <v>9</v>
      </c>
      <c r="C44" s="14"/>
      <c r="D44" s="14"/>
      <c r="E44" s="14"/>
      <c r="F44" s="14"/>
      <c r="G44" s="30">
        <f t="shared" si="10"/>
        <v>0</v>
      </c>
      <c r="H44" s="14" t="s">
        <v>5</v>
      </c>
      <c r="I44" s="40">
        <f t="shared" si="11"/>
        <v>0</v>
      </c>
      <c r="J44" s="27" t="s">
        <v>5</v>
      </c>
      <c r="K44" s="40">
        <f t="shared" si="12"/>
        <v>0</v>
      </c>
      <c r="L44" s="27" t="s">
        <v>5</v>
      </c>
      <c r="M44" s="44">
        <f t="shared" si="13"/>
        <v>0</v>
      </c>
      <c r="N44" s="23">
        <f t="shared" si="14"/>
        <v>0</v>
      </c>
      <c r="O44" s="20">
        <f t="shared" si="16"/>
        <v>7</v>
      </c>
    </row>
    <row r="45" spans="2:15" x14ac:dyDescent="0.25">
      <c r="B45" s="6">
        <f t="shared" si="15"/>
        <v>10</v>
      </c>
      <c r="C45" s="14"/>
      <c r="D45" s="14"/>
      <c r="E45" s="14"/>
      <c r="F45" s="14" t="s">
        <v>5</v>
      </c>
      <c r="G45" s="30">
        <f t="shared" si="10"/>
        <v>0</v>
      </c>
      <c r="H45" s="14" t="s">
        <v>5</v>
      </c>
      <c r="I45" s="40">
        <f t="shared" si="11"/>
        <v>0</v>
      </c>
      <c r="J45" s="27" t="s">
        <v>5</v>
      </c>
      <c r="K45" s="40">
        <f t="shared" si="12"/>
        <v>0</v>
      </c>
      <c r="L45" s="27" t="s">
        <v>5</v>
      </c>
      <c r="M45" s="44">
        <f t="shared" si="13"/>
        <v>0</v>
      </c>
      <c r="N45" s="23">
        <f t="shared" si="14"/>
        <v>0</v>
      </c>
      <c r="O45" s="20">
        <f t="shared" si="16"/>
        <v>7</v>
      </c>
    </row>
    <row r="46" spans="2:15" x14ac:dyDescent="0.25">
      <c r="B46" s="6">
        <f t="shared" si="15"/>
        <v>11</v>
      </c>
      <c r="C46" s="14"/>
      <c r="D46" s="14"/>
      <c r="E46" s="14"/>
      <c r="F46" s="14" t="s">
        <v>5</v>
      </c>
      <c r="G46" s="30">
        <f t="shared" si="10"/>
        <v>0</v>
      </c>
      <c r="H46" s="14" t="s">
        <v>5</v>
      </c>
      <c r="I46" s="40">
        <f t="shared" si="11"/>
        <v>0</v>
      </c>
      <c r="J46" s="27" t="s">
        <v>5</v>
      </c>
      <c r="K46" s="40">
        <f t="shared" si="12"/>
        <v>0</v>
      </c>
      <c r="L46" s="27" t="s">
        <v>5</v>
      </c>
      <c r="M46" s="44">
        <f t="shared" si="13"/>
        <v>0</v>
      </c>
      <c r="N46" s="23">
        <f t="shared" si="14"/>
        <v>0</v>
      </c>
      <c r="O46" s="20">
        <f t="shared" si="16"/>
        <v>7</v>
      </c>
    </row>
    <row r="47" spans="2:15" x14ac:dyDescent="0.25">
      <c r="B47" s="6">
        <f t="shared" si="15"/>
        <v>12</v>
      </c>
      <c r="C47" s="14"/>
      <c r="D47" s="14"/>
      <c r="E47" s="14"/>
      <c r="F47" s="14" t="s">
        <v>5</v>
      </c>
      <c r="G47" s="30">
        <f t="shared" si="10"/>
        <v>0</v>
      </c>
      <c r="H47" s="14" t="s">
        <v>5</v>
      </c>
      <c r="I47" s="40">
        <f t="shared" si="11"/>
        <v>0</v>
      </c>
      <c r="J47" s="27" t="s">
        <v>5</v>
      </c>
      <c r="K47" s="40">
        <f t="shared" si="12"/>
        <v>0</v>
      </c>
      <c r="L47" s="27" t="s">
        <v>5</v>
      </c>
      <c r="M47" s="44">
        <f t="shared" si="13"/>
        <v>0</v>
      </c>
      <c r="N47" s="23">
        <f t="shared" si="14"/>
        <v>0</v>
      </c>
      <c r="O47" s="20">
        <f t="shared" si="16"/>
        <v>7</v>
      </c>
    </row>
    <row r="48" spans="2:15" x14ac:dyDescent="0.25">
      <c r="B48" s="6">
        <f t="shared" si="15"/>
        <v>13</v>
      </c>
      <c r="C48" s="14"/>
      <c r="D48" s="14"/>
      <c r="E48" s="14"/>
      <c r="F48" s="14" t="s">
        <v>5</v>
      </c>
      <c r="G48" s="30">
        <f t="shared" si="10"/>
        <v>0</v>
      </c>
      <c r="H48" s="14" t="s">
        <v>5</v>
      </c>
      <c r="I48" s="40">
        <f t="shared" si="11"/>
        <v>0</v>
      </c>
      <c r="J48" s="27" t="s">
        <v>5</v>
      </c>
      <c r="K48" s="40">
        <f t="shared" si="12"/>
        <v>0</v>
      </c>
      <c r="L48" s="27" t="s">
        <v>5</v>
      </c>
      <c r="M48" s="44">
        <f t="shared" si="13"/>
        <v>0</v>
      </c>
      <c r="N48" s="23">
        <f t="shared" si="14"/>
        <v>0</v>
      </c>
      <c r="O48" s="20">
        <f t="shared" si="16"/>
        <v>7</v>
      </c>
    </row>
    <row r="49" spans="2:15" x14ac:dyDescent="0.25">
      <c r="B49" s="6">
        <f t="shared" si="15"/>
        <v>14</v>
      </c>
      <c r="C49" s="14"/>
      <c r="D49" s="14"/>
      <c r="E49" s="14"/>
      <c r="F49" s="14" t="s">
        <v>5</v>
      </c>
      <c r="G49" s="30">
        <f t="shared" si="10"/>
        <v>0</v>
      </c>
      <c r="H49" s="14" t="s">
        <v>5</v>
      </c>
      <c r="I49" s="40">
        <f t="shared" si="11"/>
        <v>0</v>
      </c>
      <c r="J49" s="27" t="s">
        <v>5</v>
      </c>
      <c r="K49" s="40">
        <f t="shared" si="12"/>
        <v>0</v>
      </c>
      <c r="L49" s="27" t="s">
        <v>5</v>
      </c>
      <c r="M49" s="44">
        <f t="shared" si="13"/>
        <v>0</v>
      </c>
      <c r="N49" s="23">
        <f t="shared" si="14"/>
        <v>0</v>
      </c>
      <c r="O49" s="20">
        <f t="shared" si="16"/>
        <v>7</v>
      </c>
    </row>
    <row r="50" spans="2:15" ht="45" x14ac:dyDescent="0.25">
      <c r="B50" s="18"/>
      <c r="C50" s="12" t="s">
        <v>9</v>
      </c>
      <c r="D50" s="13" t="s">
        <v>8</v>
      </c>
      <c r="E50" s="13"/>
      <c r="F50" s="14" t="s">
        <v>2</v>
      </c>
      <c r="G50" s="31" t="s">
        <v>7</v>
      </c>
      <c r="H50" s="14" t="s">
        <v>2</v>
      </c>
      <c r="I50" s="59" t="s">
        <v>7</v>
      </c>
      <c r="J50" s="27" t="s">
        <v>6</v>
      </c>
      <c r="K50" s="59" t="s">
        <v>7</v>
      </c>
      <c r="L50" s="27" t="s">
        <v>6</v>
      </c>
      <c r="M50" s="57" t="s">
        <v>7</v>
      </c>
      <c r="N50" s="22"/>
      <c r="O50" s="18"/>
    </row>
    <row r="51" spans="2:15" x14ac:dyDescent="0.25">
      <c r="G51" s="30">
        <f>IF(F51="-",0,IF(F51&gt;-25,25*F51/48))</f>
        <v>0</v>
      </c>
      <c r="J51" s="52">
        <f>MIN(J3:J50)</f>
        <v>49.87</v>
      </c>
      <c r="L51" s="52">
        <f>MIN(L3:L50)</f>
        <v>50.78</v>
      </c>
    </row>
    <row r="52" spans="2:15" x14ac:dyDescent="0.25">
      <c r="G52" s="30">
        <f>IF(F52="-",0,IF(F52&gt;-25,25*F52/48))</f>
        <v>0</v>
      </c>
    </row>
    <row r="53" spans="2:15" x14ac:dyDescent="0.25">
      <c r="G53" s="30">
        <f t="shared" ref="G53:G69" si="17">IF(F53="-",0,IF(F53&gt;-25,25*F53/57))</f>
        <v>0</v>
      </c>
    </row>
    <row r="54" spans="2:15" x14ac:dyDescent="0.25">
      <c r="G54" s="30">
        <f t="shared" si="17"/>
        <v>0</v>
      </c>
    </row>
    <row r="55" spans="2:15" x14ac:dyDescent="0.25">
      <c r="G55" s="30">
        <f t="shared" si="17"/>
        <v>0</v>
      </c>
    </row>
    <row r="56" spans="2:15" x14ac:dyDescent="0.25">
      <c r="G56" s="30">
        <f t="shared" si="17"/>
        <v>0</v>
      </c>
    </row>
    <row r="57" spans="2:15" x14ac:dyDescent="0.25">
      <c r="G57" s="30">
        <f t="shared" si="17"/>
        <v>0</v>
      </c>
    </row>
    <row r="58" spans="2:15" x14ac:dyDescent="0.25">
      <c r="G58" s="30">
        <f t="shared" si="17"/>
        <v>0</v>
      </c>
    </row>
    <row r="59" spans="2:15" x14ac:dyDescent="0.25">
      <c r="G59" s="30">
        <f t="shared" si="17"/>
        <v>0</v>
      </c>
    </row>
    <row r="60" spans="2:15" x14ac:dyDescent="0.25">
      <c r="G60" s="30">
        <f t="shared" si="17"/>
        <v>0</v>
      </c>
    </row>
    <row r="61" spans="2:15" x14ac:dyDescent="0.25">
      <c r="G61" s="30">
        <f t="shared" si="17"/>
        <v>0</v>
      </c>
    </row>
    <row r="62" spans="2:15" x14ac:dyDescent="0.25">
      <c r="G62" s="30">
        <f t="shared" si="17"/>
        <v>0</v>
      </c>
    </row>
    <row r="63" spans="2:15" x14ac:dyDescent="0.25">
      <c r="G63" s="30">
        <f t="shared" si="17"/>
        <v>0</v>
      </c>
    </row>
    <row r="64" spans="2:15" x14ac:dyDescent="0.25">
      <c r="G64" s="30">
        <f t="shared" si="17"/>
        <v>0</v>
      </c>
    </row>
    <row r="65" spans="7:7" x14ac:dyDescent="0.25">
      <c r="G65" s="30">
        <f t="shared" si="17"/>
        <v>0</v>
      </c>
    </row>
    <row r="66" spans="7:7" x14ac:dyDescent="0.25">
      <c r="G66" s="30">
        <f t="shared" si="17"/>
        <v>0</v>
      </c>
    </row>
    <row r="67" spans="7:7" x14ac:dyDescent="0.25">
      <c r="G67" s="30">
        <f t="shared" si="17"/>
        <v>0</v>
      </c>
    </row>
    <row r="68" spans="7:7" x14ac:dyDescent="0.25">
      <c r="G68" s="30">
        <f t="shared" si="17"/>
        <v>0</v>
      </c>
    </row>
    <row r="69" spans="7:7" x14ac:dyDescent="0.25">
      <c r="G69" s="30">
        <f t="shared" si="17"/>
        <v>0</v>
      </c>
    </row>
  </sheetData>
  <sortState ref="A2:Q8">
    <sortCondition descending="1" ref="N2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130" zoomScaleNormal="130" workbookViewId="0">
      <selection activeCell="D9" sqref="D9"/>
    </sheetView>
  </sheetViews>
  <sheetFormatPr defaultRowHeight="15" x14ac:dyDescent="0.25"/>
  <cols>
    <col min="1" max="1" width="9.140625" style="1"/>
    <col min="2" max="2" width="4.7109375" style="21" customWidth="1"/>
    <col min="3" max="3" width="12.7109375" style="15" customWidth="1"/>
    <col min="4" max="4" width="33.28515625" style="15" customWidth="1"/>
    <col min="5" max="5" width="6.42578125" style="15" customWidth="1"/>
    <col min="6" max="6" width="6.85546875" style="15" customWidth="1"/>
    <col min="7" max="7" width="7.7109375" style="32" customWidth="1"/>
    <col min="8" max="8" width="7.7109375" style="15" customWidth="1"/>
    <col min="9" max="9" width="7.7109375" style="58" customWidth="1"/>
    <col min="10" max="10" width="7.7109375" style="53" customWidth="1"/>
    <col min="11" max="11" width="7.7109375" style="58" customWidth="1"/>
    <col min="12" max="12" width="7.7109375" style="53" customWidth="1"/>
    <col min="13" max="13" width="7.7109375" style="58" customWidth="1"/>
    <col min="14" max="14" width="7.7109375" style="25" customWidth="1"/>
    <col min="15" max="15" width="9" style="21" customWidth="1"/>
    <col min="16" max="16" width="14.42578125" style="21" customWidth="1"/>
    <col min="17" max="27" width="9.140625" style="21"/>
    <col min="28" max="16384" width="9.140625" style="1"/>
  </cols>
  <sheetData>
    <row r="1" spans="1:27" s="6" customFormat="1" ht="41.25" customHeight="1" x14ac:dyDescent="0.25">
      <c r="A1" s="6" t="s">
        <v>72</v>
      </c>
      <c r="B1" s="18"/>
      <c r="C1" s="12" t="s">
        <v>13</v>
      </c>
      <c r="D1" s="13" t="s">
        <v>12</v>
      </c>
      <c r="E1" s="13" t="s">
        <v>11</v>
      </c>
      <c r="F1" s="14" t="s">
        <v>1</v>
      </c>
      <c r="G1" s="29" t="s">
        <v>14</v>
      </c>
      <c r="H1" s="14" t="s">
        <v>3</v>
      </c>
      <c r="I1" s="54" t="s">
        <v>14</v>
      </c>
      <c r="J1" s="27" t="s">
        <v>69</v>
      </c>
      <c r="K1" s="54" t="s">
        <v>14</v>
      </c>
      <c r="L1" s="55" t="s">
        <v>70</v>
      </c>
      <c r="M1" s="61" t="s">
        <v>14</v>
      </c>
      <c r="N1" s="22" t="s">
        <v>4</v>
      </c>
      <c r="O1" s="18" t="s">
        <v>10</v>
      </c>
    </row>
    <row r="2" spans="1:27" s="17" customFormat="1" ht="18" customHeight="1" x14ac:dyDescent="0.25">
      <c r="A2" s="17" t="s">
        <v>94</v>
      </c>
      <c r="B2" s="17">
        <v>1</v>
      </c>
      <c r="C2" s="17" t="s">
        <v>46</v>
      </c>
      <c r="D2" s="17" t="s">
        <v>21</v>
      </c>
      <c r="E2" s="17" t="s">
        <v>38</v>
      </c>
      <c r="F2" s="68">
        <v>24</v>
      </c>
      <c r="G2" s="50">
        <f t="shared" ref="G2:G9" si="0">25*F2/51</f>
        <v>11.764705882352942</v>
      </c>
      <c r="H2" s="17">
        <v>9.5</v>
      </c>
      <c r="I2" s="44">
        <f t="shared" ref="I2:I9" si="1">25*H2/9.5</f>
        <v>25</v>
      </c>
      <c r="J2" s="37">
        <v>51.63</v>
      </c>
      <c r="K2" s="44">
        <f t="shared" ref="K2:K9" si="2">25*50.16/J2</f>
        <v>24.288204532248692</v>
      </c>
      <c r="L2" s="37">
        <v>57.22</v>
      </c>
      <c r="M2" s="44">
        <f t="shared" ref="M2:M9" si="3">25*57.22/L2</f>
        <v>25</v>
      </c>
      <c r="N2" s="35">
        <f t="shared" ref="N2:N9" si="4">G2+I2+K2+M2</f>
        <v>86.052910414601627</v>
      </c>
      <c r="O2" s="35" t="s">
        <v>101</v>
      </c>
      <c r="P2" s="17">
        <v>86.05</v>
      </c>
    </row>
    <row r="3" spans="1:27" s="36" customFormat="1" ht="18" customHeight="1" x14ac:dyDescent="0.25">
      <c r="A3" s="17" t="s">
        <v>95</v>
      </c>
      <c r="B3" s="17">
        <v>2</v>
      </c>
      <c r="C3" s="17" t="s">
        <v>44</v>
      </c>
      <c r="D3" s="17" t="s">
        <v>21</v>
      </c>
      <c r="E3" s="17" t="s">
        <v>36</v>
      </c>
      <c r="F3" s="68">
        <v>28</v>
      </c>
      <c r="G3" s="50">
        <f t="shared" si="0"/>
        <v>13.725490196078431</v>
      </c>
      <c r="H3" s="17">
        <v>9.1999999999999993</v>
      </c>
      <c r="I3" s="44">
        <f t="shared" si="1"/>
        <v>24.210526315789469</v>
      </c>
      <c r="J3" s="37">
        <v>56.56</v>
      </c>
      <c r="K3" s="44">
        <f t="shared" si="2"/>
        <v>22.171145685997171</v>
      </c>
      <c r="L3" s="37">
        <v>66.09</v>
      </c>
      <c r="M3" s="44">
        <f t="shared" si="3"/>
        <v>21.644726887577544</v>
      </c>
      <c r="N3" s="35">
        <f t="shared" si="4"/>
        <v>81.751889085442613</v>
      </c>
      <c r="O3" s="35" t="s">
        <v>102</v>
      </c>
      <c r="P3" s="17">
        <v>81.760000000000005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s="36" customFormat="1" ht="18" customHeight="1" x14ac:dyDescent="0.25">
      <c r="A4" s="17" t="s">
        <v>99</v>
      </c>
      <c r="B4" s="17">
        <v>3</v>
      </c>
      <c r="C4" s="17" t="s">
        <v>60</v>
      </c>
      <c r="D4" s="17" t="s">
        <v>58</v>
      </c>
      <c r="E4" s="17" t="s">
        <v>56</v>
      </c>
      <c r="F4" s="68">
        <v>18</v>
      </c>
      <c r="G4" s="50">
        <f t="shared" si="0"/>
        <v>8.8235294117647065</v>
      </c>
      <c r="H4" s="17">
        <v>9</v>
      </c>
      <c r="I4" s="44">
        <f t="shared" si="1"/>
        <v>23.684210526315791</v>
      </c>
      <c r="J4" s="37">
        <v>56.72</v>
      </c>
      <c r="K4" s="44">
        <f t="shared" si="2"/>
        <v>22.108603667136812</v>
      </c>
      <c r="L4" s="37">
        <v>58.53</v>
      </c>
      <c r="M4" s="44">
        <f t="shared" si="3"/>
        <v>24.44045788484538</v>
      </c>
      <c r="N4" s="35">
        <f t="shared" si="4"/>
        <v>79.056801490062696</v>
      </c>
      <c r="O4" s="35"/>
      <c r="P4" s="17">
        <v>79.06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s="36" customFormat="1" ht="18" customHeight="1" x14ac:dyDescent="0.25">
      <c r="A5" s="17" t="s">
        <v>98</v>
      </c>
      <c r="B5" s="17">
        <v>4</v>
      </c>
      <c r="C5" s="17" t="s">
        <v>47</v>
      </c>
      <c r="D5" s="17" t="s">
        <v>21</v>
      </c>
      <c r="E5" s="17" t="s">
        <v>48</v>
      </c>
      <c r="F5" s="68">
        <v>20</v>
      </c>
      <c r="G5" s="50">
        <f t="shared" si="0"/>
        <v>9.8039215686274517</v>
      </c>
      <c r="H5" s="17">
        <v>8.8000000000000007</v>
      </c>
      <c r="I5" s="44">
        <f t="shared" si="1"/>
        <v>23.15789473684211</v>
      </c>
      <c r="J5" s="37">
        <v>50.16</v>
      </c>
      <c r="K5" s="44">
        <f t="shared" si="2"/>
        <v>25</v>
      </c>
      <c r="L5" s="37">
        <v>76.69</v>
      </c>
      <c r="M5" s="44">
        <f t="shared" si="3"/>
        <v>18.653018646498893</v>
      </c>
      <c r="N5" s="35">
        <f t="shared" si="4"/>
        <v>76.614834951968447</v>
      </c>
      <c r="O5" s="35"/>
      <c r="P5" s="17">
        <v>76.62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36" customFormat="1" ht="18" customHeight="1" x14ac:dyDescent="0.25">
      <c r="A6" s="17" t="s">
        <v>100</v>
      </c>
      <c r="B6" s="17">
        <v>5</v>
      </c>
      <c r="C6" s="17" t="s">
        <v>57</v>
      </c>
      <c r="D6" s="17" t="s">
        <v>58</v>
      </c>
      <c r="E6" s="17" t="s">
        <v>55</v>
      </c>
      <c r="F6" s="68">
        <v>15</v>
      </c>
      <c r="G6" s="50">
        <f t="shared" si="0"/>
        <v>7.3529411764705879</v>
      </c>
      <c r="H6" s="17">
        <v>7.9</v>
      </c>
      <c r="I6" s="44">
        <f t="shared" si="1"/>
        <v>20.789473684210527</v>
      </c>
      <c r="J6" s="37">
        <v>64.31</v>
      </c>
      <c r="K6" s="44">
        <f t="shared" si="2"/>
        <v>19.49930026434458</v>
      </c>
      <c r="L6" s="37">
        <v>60.38</v>
      </c>
      <c r="M6" s="44">
        <f t="shared" si="3"/>
        <v>23.691619741636302</v>
      </c>
      <c r="N6" s="35">
        <f t="shared" si="4"/>
        <v>71.333334866662</v>
      </c>
      <c r="O6" s="35"/>
      <c r="P6" s="17">
        <v>71.33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s="36" customFormat="1" ht="18" customHeight="1" x14ac:dyDescent="0.25">
      <c r="A7" s="17" t="s">
        <v>96</v>
      </c>
      <c r="B7" s="17">
        <v>6</v>
      </c>
      <c r="C7" s="17" t="s">
        <v>59</v>
      </c>
      <c r="D7" s="17" t="s">
        <v>58</v>
      </c>
      <c r="E7" s="17" t="s">
        <v>55</v>
      </c>
      <c r="F7" s="68">
        <v>14</v>
      </c>
      <c r="G7" s="50">
        <f t="shared" si="0"/>
        <v>6.8627450980392153</v>
      </c>
      <c r="H7" s="17">
        <v>8.1</v>
      </c>
      <c r="I7" s="44">
        <f t="shared" si="1"/>
        <v>21.315789473684209</v>
      </c>
      <c r="J7" s="63">
        <v>58.72</v>
      </c>
      <c r="K7" s="44">
        <f t="shared" si="2"/>
        <v>21.355585831062669</v>
      </c>
      <c r="L7" s="37">
        <v>66.87</v>
      </c>
      <c r="M7" s="44">
        <f t="shared" si="3"/>
        <v>21.392253626439359</v>
      </c>
      <c r="N7" s="35">
        <f t="shared" si="4"/>
        <v>70.926374029225457</v>
      </c>
      <c r="O7" s="35"/>
      <c r="P7" s="17">
        <v>70.930000000000007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36" customFormat="1" ht="18" customHeight="1" x14ac:dyDescent="0.25">
      <c r="A8" s="17" t="s">
        <v>97</v>
      </c>
      <c r="B8" s="17">
        <v>7</v>
      </c>
      <c r="C8" s="17" t="s">
        <v>45</v>
      </c>
      <c r="D8" s="17" t="s">
        <v>21</v>
      </c>
      <c r="E8" s="17" t="s">
        <v>38</v>
      </c>
      <c r="F8" s="68">
        <v>20</v>
      </c>
      <c r="G8" s="50">
        <f t="shared" si="0"/>
        <v>9.8039215686274517</v>
      </c>
      <c r="H8" s="17">
        <v>7.5</v>
      </c>
      <c r="I8" s="44">
        <f t="shared" si="1"/>
        <v>19.736842105263158</v>
      </c>
      <c r="J8" s="37">
        <v>67.569999999999993</v>
      </c>
      <c r="K8" s="44">
        <f t="shared" si="2"/>
        <v>18.55853189285186</v>
      </c>
      <c r="L8" s="37">
        <v>73.12</v>
      </c>
      <c r="M8" s="44">
        <f t="shared" si="3"/>
        <v>19.563730853391682</v>
      </c>
      <c r="N8" s="35">
        <f t="shared" si="4"/>
        <v>67.663026420134145</v>
      </c>
      <c r="O8" s="35"/>
      <c r="P8" s="17">
        <v>67.66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s="17" customFormat="1" ht="18" customHeight="1" x14ac:dyDescent="0.25">
      <c r="A9" s="17" t="s">
        <v>93</v>
      </c>
      <c r="B9" s="17">
        <v>8</v>
      </c>
      <c r="C9" s="17" t="s">
        <v>17</v>
      </c>
      <c r="D9" s="17" t="s">
        <v>103</v>
      </c>
      <c r="E9" s="17">
        <v>10</v>
      </c>
      <c r="F9" s="68">
        <v>15</v>
      </c>
      <c r="G9" s="50">
        <f t="shared" si="0"/>
        <v>7.3529411764705879</v>
      </c>
      <c r="H9" s="17">
        <v>7.1</v>
      </c>
      <c r="I9" s="44">
        <f t="shared" si="1"/>
        <v>18.684210526315791</v>
      </c>
      <c r="J9" s="37">
        <v>64.56</v>
      </c>
      <c r="K9" s="44">
        <f t="shared" si="2"/>
        <v>19.423791821561338</v>
      </c>
      <c r="L9" s="37">
        <v>79.03</v>
      </c>
      <c r="M9" s="44">
        <f t="shared" si="3"/>
        <v>18.1007212450968</v>
      </c>
      <c r="N9" s="35">
        <f t="shared" si="4"/>
        <v>63.561664769444512</v>
      </c>
      <c r="O9" s="35"/>
      <c r="P9" s="17">
        <v>63.56</v>
      </c>
    </row>
    <row r="10" spans="1:27" s="4" customFormat="1" ht="18" customHeight="1" x14ac:dyDescent="0.25">
      <c r="B10" s="16"/>
      <c r="C10" s="16"/>
      <c r="D10" s="16"/>
      <c r="E10" s="16"/>
      <c r="F10" s="16"/>
      <c r="G10" s="42"/>
      <c r="H10" s="16"/>
      <c r="I10" s="56"/>
      <c r="J10" s="51"/>
      <c r="K10" s="56"/>
      <c r="L10" s="51"/>
      <c r="M10" s="56"/>
      <c r="N10" s="43"/>
      <c r="O10" s="43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4" customFormat="1" ht="18" customHeight="1" x14ac:dyDescent="0.25">
      <c r="B11" s="14"/>
      <c r="C11" s="14"/>
      <c r="D11" s="14"/>
      <c r="E11" s="14"/>
      <c r="F11" s="14"/>
      <c r="G11" s="39"/>
      <c r="H11" s="14"/>
      <c r="I11" s="44"/>
      <c r="J11" s="27"/>
      <c r="K11" s="44"/>
      <c r="L11" s="27"/>
      <c r="M11" s="44"/>
      <c r="N11" s="19"/>
      <c r="O11" s="19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s="4" customFormat="1" ht="18" customHeight="1" x14ac:dyDescent="0.25">
      <c r="B12" s="16"/>
      <c r="C12" s="14"/>
      <c r="D12" s="14"/>
      <c r="E12" s="14"/>
      <c r="F12" s="14"/>
      <c r="G12" s="39"/>
      <c r="H12" s="14"/>
      <c r="I12" s="44"/>
      <c r="J12" s="27"/>
      <c r="K12" s="44"/>
      <c r="L12" s="27"/>
      <c r="M12" s="44"/>
      <c r="N12" s="19"/>
      <c r="O12" s="1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4" customFormat="1" ht="18" customHeight="1" x14ac:dyDescent="0.25">
      <c r="B13" s="14"/>
      <c r="C13" s="14"/>
      <c r="D13" s="14"/>
      <c r="E13" s="14"/>
      <c r="F13" s="14"/>
      <c r="G13" s="39"/>
      <c r="H13" s="14"/>
      <c r="I13" s="44"/>
      <c r="J13" s="27"/>
      <c r="K13" s="44"/>
      <c r="L13" s="27"/>
      <c r="M13" s="44"/>
      <c r="N13" s="19"/>
      <c r="O13" s="19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4" customFormat="1" ht="18" customHeight="1" x14ac:dyDescent="0.25">
      <c r="B14" s="16"/>
      <c r="C14" s="14"/>
      <c r="D14" s="14"/>
      <c r="E14" s="14"/>
      <c r="F14" s="14"/>
      <c r="G14" s="39"/>
      <c r="H14" s="14"/>
      <c r="I14" s="44"/>
      <c r="J14" s="27"/>
      <c r="K14" s="44"/>
      <c r="L14" s="27"/>
      <c r="M14" s="44"/>
      <c r="N14" s="19"/>
      <c r="O14" s="19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4" customFormat="1" ht="18" customHeight="1" x14ac:dyDescent="0.25">
      <c r="B15" s="14"/>
      <c r="C15" s="16"/>
      <c r="D15" s="16"/>
      <c r="E15" s="16"/>
      <c r="F15" s="16"/>
      <c r="G15" s="39"/>
      <c r="H15" s="16"/>
      <c r="I15" s="44"/>
      <c r="J15" s="51"/>
      <c r="K15" s="44"/>
      <c r="L15" s="51"/>
      <c r="M15" s="44"/>
      <c r="N15" s="19"/>
      <c r="O15" s="19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4" customFormat="1" ht="18" customHeight="1" x14ac:dyDescent="0.25">
      <c r="B16" s="14"/>
      <c r="C16" s="14"/>
      <c r="D16" s="14"/>
      <c r="E16" s="14"/>
      <c r="F16" s="14"/>
      <c r="G16" s="39"/>
      <c r="H16" s="14"/>
      <c r="I16" s="44"/>
      <c r="J16" s="27"/>
      <c r="K16" s="44"/>
      <c r="L16" s="27"/>
      <c r="M16" s="44"/>
      <c r="N16" s="19"/>
      <c r="O16" s="19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s="4" customFormat="1" ht="18" customHeight="1" x14ac:dyDescent="0.25">
      <c r="B17" s="14"/>
      <c r="C17" s="14"/>
      <c r="D17" s="14"/>
      <c r="E17" s="14"/>
      <c r="F17" s="14"/>
      <c r="G17" s="39"/>
      <c r="H17" s="14"/>
      <c r="I17" s="44"/>
      <c r="J17" s="27"/>
      <c r="K17" s="44"/>
      <c r="L17" s="27"/>
      <c r="M17" s="44"/>
      <c r="N17" s="19"/>
      <c r="O17" s="19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s="4" customFormat="1" ht="18" customHeight="1" x14ac:dyDescent="0.25">
      <c r="B18" s="14"/>
      <c r="C18" s="14"/>
      <c r="D18" s="14"/>
      <c r="E18" s="14"/>
      <c r="F18" s="14"/>
      <c r="G18" s="39"/>
      <c r="H18" s="14"/>
      <c r="I18" s="44"/>
      <c r="J18" s="27"/>
      <c r="K18" s="44"/>
      <c r="L18" s="27"/>
      <c r="M18" s="44"/>
      <c r="N18" s="19"/>
      <c r="O18" s="19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2:27" s="4" customFormat="1" ht="18" customHeight="1" x14ac:dyDescent="0.25">
      <c r="B19" s="14"/>
      <c r="C19" s="14"/>
      <c r="D19" s="14"/>
      <c r="E19" s="14"/>
      <c r="F19" s="14"/>
      <c r="G19" s="39"/>
      <c r="H19" s="14"/>
      <c r="I19" s="44"/>
      <c r="J19" s="27"/>
      <c r="K19" s="44"/>
      <c r="L19" s="27"/>
      <c r="M19" s="44"/>
      <c r="N19" s="19"/>
      <c r="O19" s="19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 s="4" customFormat="1" ht="18" customHeight="1" x14ac:dyDescent="0.25">
      <c r="B20" s="14"/>
      <c r="C20" s="14"/>
      <c r="D20" s="14"/>
      <c r="E20" s="14"/>
      <c r="F20" s="14"/>
      <c r="G20" s="39"/>
      <c r="H20" s="14"/>
      <c r="I20" s="44"/>
      <c r="J20" s="27"/>
      <c r="K20" s="44"/>
      <c r="L20" s="27"/>
      <c r="M20" s="44"/>
      <c r="N20" s="19"/>
      <c r="O20" s="19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7" s="4" customFormat="1" ht="18" customHeight="1" x14ac:dyDescent="0.25">
      <c r="B21" s="14"/>
      <c r="C21" s="14"/>
      <c r="D21" s="14"/>
      <c r="E21" s="14"/>
      <c r="F21" s="14"/>
      <c r="G21" s="39"/>
      <c r="H21" s="14"/>
      <c r="I21" s="44"/>
      <c r="J21" s="27"/>
      <c r="K21" s="44"/>
      <c r="L21" s="27"/>
      <c r="M21" s="44"/>
      <c r="N21" s="19"/>
      <c r="O21" s="19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s="4" customFormat="1" ht="18" customHeight="1" x14ac:dyDescent="0.25">
      <c r="B22" s="14"/>
      <c r="C22" s="14"/>
      <c r="D22" s="14"/>
      <c r="E22" s="14"/>
      <c r="F22" s="14"/>
      <c r="G22" s="39"/>
      <c r="H22" s="14"/>
      <c r="I22" s="44"/>
      <c r="J22" s="27"/>
      <c r="K22" s="44"/>
      <c r="L22" s="27"/>
      <c r="M22" s="44"/>
      <c r="N22" s="19"/>
      <c r="O22" s="1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s="4" customFormat="1" ht="18" customHeight="1" x14ac:dyDescent="0.25">
      <c r="B23" s="14"/>
      <c r="C23" s="14"/>
      <c r="D23" s="14"/>
      <c r="E23" s="14"/>
      <c r="F23" s="14"/>
      <c r="G23" s="39"/>
      <c r="H23" s="14"/>
      <c r="I23" s="44"/>
      <c r="J23" s="27"/>
      <c r="K23" s="44"/>
      <c r="L23" s="27"/>
      <c r="M23" s="44"/>
      <c r="N23" s="19"/>
      <c r="O23" s="19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s="4" customFormat="1" ht="18" customHeight="1" x14ac:dyDescent="0.25">
      <c r="B24" s="14"/>
      <c r="C24" s="14"/>
      <c r="D24" s="14"/>
      <c r="E24" s="14"/>
      <c r="F24" s="14"/>
      <c r="G24" s="39"/>
      <c r="H24" s="14"/>
      <c r="I24" s="44"/>
      <c r="J24" s="27"/>
      <c r="K24" s="44"/>
      <c r="L24" s="27"/>
      <c r="M24" s="44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s="4" customFormat="1" ht="18" customHeight="1" x14ac:dyDescent="0.25">
      <c r="B25" s="14"/>
      <c r="C25" s="14"/>
      <c r="D25" s="14"/>
      <c r="E25" s="14"/>
      <c r="F25" s="14"/>
      <c r="G25" s="39"/>
      <c r="H25" s="14"/>
      <c r="I25" s="44"/>
      <c r="J25" s="27"/>
      <c r="K25" s="44"/>
      <c r="L25" s="27"/>
      <c r="M25" s="44"/>
      <c r="N25" s="19"/>
      <c r="O25" s="19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s="4" customFormat="1" ht="18" customHeight="1" x14ac:dyDescent="0.25">
      <c r="B26" s="14"/>
      <c r="C26" s="14"/>
      <c r="D26" s="14"/>
      <c r="E26" s="14"/>
      <c r="F26" s="14"/>
      <c r="G26" s="39"/>
      <c r="H26" s="14"/>
      <c r="I26" s="44"/>
      <c r="J26" s="27"/>
      <c r="K26" s="44"/>
      <c r="L26" s="27"/>
      <c r="M26" s="44"/>
      <c r="N26" s="19"/>
      <c r="O26" s="19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s="4" customFormat="1" ht="18" customHeight="1" x14ac:dyDescent="0.25">
      <c r="B27" s="14"/>
      <c r="C27" s="14"/>
      <c r="D27" s="14"/>
      <c r="E27" s="14"/>
      <c r="F27" s="14"/>
      <c r="G27" s="39"/>
      <c r="H27" s="14"/>
      <c r="I27" s="44"/>
      <c r="J27" s="27"/>
      <c r="K27" s="44"/>
      <c r="L27" s="27"/>
      <c r="M27" s="44"/>
      <c r="N27" s="19"/>
      <c r="O27" s="19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s="4" customFormat="1" ht="18" customHeight="1" x14ac:dyDescent="0.25">
      <c r="B28" s="14"/>
      <c r="C28" s="14"/>
      <c r="D28" s="14"/>
      <c r="E28" s="14"/>
      <c r="F28" s="14"/>
      <c r="G28" s="39"/>
      <c r="H28" s="14"/>
      <c r="I28" s="44"/>
      <c r="J28" s="27"/>
      <c r="K28" s="44"/>
      <c r="L28" s="27"/>
      <c r="M28" s="44"/>
      <c r="N28" s="19"/>
      <c r="O28" s="19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s="4" customFormat="1" ht="18" customHeight="1" x14ac:dyDescent="0.25">
      <c r="B29" s="14"/>
      <c r="C29" s="14"/>
      <c r="D29" s="14"/>
      <c r="E29" s="14"/>
      <c r="F29" s="14"/>
      <c r="G29" s="39"/>
      <c r="H29" s="14"/>
      <c r="I29" s="44"/>
      <c r="J29" s="27"/>
      <c r="K29" s="44"/>
      <c r="L29" s="27"/>
      <c r="M29" s="44"/>
      <c r="N29" s="19"/>
      <c r="O29" s="19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s="4" customFormat="1" ht="18" customHeight="1" x14ac:dyDescent="0.25">
      <c r="B30" s="14"/>
      <c r="C30" s="14"/>
      <c r="D30" s="14"/>
      <c r="E30" s="14"/>
      <c r="F30" s="14"/>
      <c r="G30" s="39"/>
      <c r="H30" s="14"/>
      <c r="I30" s="44"/>
      <c r="J30" s="27"/>
      <c r="K30" s="44"/>
      <c r="L30" s="27"/>
      <c r="M30" s="44"/>
      <c r="N30" s="19"/>
      <c r="O30" s="19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s="4" customFormat="1" ht="18" customHeight="1" x14ac:dyDescent="0.25">
      <c r="B31" s="14"/>
      <c r="C31" s="14"/>
      <c r="D31" s="14"/>
      <c r="E31" s="14"/>
      <c r="F31" s="14"/>
      <c r="G31" s="39"/>
      <c r="H31" s="14"/>
      <c r="I31" s="44"/>
      <c r="J31" s="27"/>
      <c r="K31" s="44"/>
      <c r="L31" s="27"/>
      <c r="M31" s="44"/>
      <c r="N31" s="19"/>
      <c r="O31" s="19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8" customHeight="1" x14ac:dyDescent="0.25">
      <c r="B32" s="6"/>
      <c r="C32" s="14"/>
      <c r="D32" s="14"/>
      <c r="E32" s="14"/>
      <c r="F32" s="14"/>
      <c r="G32" s="30"/>
      <c r="H32" s="14"/>
      <c r="I32" s="44"/>
      <c r="J32" s="27"/>
      <c r="K32" s="44"/>
      <c r="L32" s="27"/>
      <c r="M32" s="44"/>
      <c r="N32" s="23"/>
      <c r="O32" s="20"/>
    </row>
    <row r="33" spans="2:15" ht="18" customHeight="1" x14ac:dyDescent="0.25">
      <c r="B33" s="6"/>
      <c r="C33" s="14"/>
      <c r="D33" s="14"/>
      <c r="E33" s="14"/>
      <c r="F33" s="14"/>
      <c r="G33" s="30"/>
      <c r="H33" s="14"/>
      <c r="I33" s="44"/>
      <c r="J33" s="27"/>
      <c r="K33" s="44"/>
      <c r="L33" s="27"/>
      <c r="M33" s="44"/>
      <c r="N33" s="23"/>
      <c r="O33" s="20"/>
    </row>
    <row r="34" spans="2:15" ht="18" customHeight="1" x14ac:dyDescent="0.25">
      <c r="B34" s="6"/>
      <c r="C34" s="14"/>
      <c r="D34" s="14"/>
      <c r="E34" s="14"/>
      <c r="F34" s="14"/>
      <c r="G34" s="30"/>
      <c r="H34" s="14"/>
      <c r="I34" s="44"/>
      <c r="J34" s="27"/>
      <c r="K34" s="44"/>
      <c r="L34" s="27"/>
      <c r="M34" s="44"/>
      <c r="N34" s="23"/>
      <c r="O34" s="20"/>
    </row>
    <row r="35" spans="2:15" ht="18" customHeight="1" x14ac:dyDescent="0.25">
      <c r="B35" s="6"/>
      <c r="C35" s="14"/>
      <c r="D35" s="14"/>
      <c r="E35" s="14"/>
      <c r="F35" s="14"/>
      <c r="G35" s="30"/>
      <c r="H35" s="14"/>
      <c r="I35" s="44"/>
      <c r="J35" s="27"/>
      <c r="K35" s="44"/>
      <c r="L35" s="27"/>
      <c r="M35" s="44"/>
      <c r="N35" s="23"/>
      <c r="O35" s="20"/>
    </row>
    <row r="36" spans="2:15" ht="18" customHeight="1" x14ac:dyDescent="0.25">
      <c r="B36" s="6"/>
      <c r="C36" s="14"/>
      <c r="D36" s="14"/>
      <c r="E36" s="14"/>
      <c r="F36" s="14"/>
      <c r="G36" s="30"/>
      <c r="H36" s="14"/>
      <c r="I36" s="44"/>
      <c r="J36" s="27"/>
      <c r="K36" s="44"/>
      <c r="L36" s="27"/>
      <c r="M36" s="44"/>
      <c r="N36" s="23"/>
      <c r="O36" s="20"/>
    </row>
    <row r="37" spans="2:15" ht="18" customHeight="1" x14ac:dyDescent="0.25">
      <c r="B37" s="6"/>
      <c r="C37" s="14"/>
      <c r="D37" s="14"/>
      <c r="E37" s="14"/>
      <c r="F37" s="14" t="s">
        <v>5</v>
      </c>
      <c r="G37" s="30">
        <f t="shared" ref="G37:G50" si="5">IF(F37="-",0,IF(F37&gt;-25,25*F37/48))</f>
        <v>0</v>
      </c>
      <c r="H37" s="14" t="s">
        <v>5</v>
      </c>
      <c r="I37" s="44">
        <f t="shared" ref="I37:I50" si="6">IF(H37="-",0,IF(H37&gt;-10,25*H37/10))</f>
        <v>0</v>
      </c>
      <c r="J37" s="27" t="s">
        <v>5</v>
      </c>
      <c r="K37" s="44">
        <f t="shared" ref="K37:K50" si="7">IF(J37="-",0,IF(J37&gt;0,25*J$52/J37))</f>
        <v>0</v>
      </c>
      <c r="L37" s="27" t="s">
        <v>5</v>
      </c>
      <c r="M37" s="44">
        <f t="shared" ref="M37:M50" si="8">IF(L37="-",0,IF(L37&gt;0,25*L$52/L37))</f>
        <v>0</v>
      </c>
      <c r="N37" s="23">
        <f t="shared" ref="N37:N50" si="9">G37+I37+K37+M37</f>
        <v>0</v>
      </c>
      <c r="O37" s="20">
        <f t="shared" ref="O37:O50" si="10">_xlfn.RANK.EQ(N37,N$2:N$51)</f>
        <v>9</v>
      </c>
    </row>
    <row r="38" spans="2:15" ht="18" customHeight="1" x14ac:dyDescent="0.25">
      <c r="B38" s="6"/>
      <c r="C38" s="14"/>
      <c r="D38" s="14"/>
      <c r="E38" s="14"/>
      <c r="F38" s="14" t="s">
        <v>5</v>
      </c>
      <c r="G38" s="30">
        <f t="shared" si="5"/>
        <v>0</v>
      </c>
      <c r="H38" s="14" t="s">
        <v>5</v>
      </c>
      <c r="I38" s="44">
        <f t="shared" si="6"/>
        <v>0</v>
      </c>
      <c r="J38" s="27" t="s">
        <v>5</v>
      </c>
      <c r="K38" s="44">
        <f t="shared" si="7"/>
        <v>0</v>
      </c>
      <c r="L38" s="27" t="s">
        <v>5</v>
      </c>
      <c r="M38" s="44">
        <f t="shared" si="8"/>
        <v>0</v>
      </c>
      <c r="N38" s="23">
        <f t="shared" si="9"/>
        <v>0</v>
      </c>
      <c r="O38" s="20">
        <f t="shared" si="10"/>
        <v>9</v>
      </c>
    </row>
    <row r="39" spans="2:15" ht="18" customHeight="1" x14ac:dyDescent="0.25">
      <c r="B39" s="6"/>
      <c r="C39" s="14"/>
      <c r="D39" s="14"/>
      <c r="E39" s="14"/>
      <c r="F39" s="14" t="s">
        <v>5</v>
      </c>
      <c r="G39" s="30">
        <f t="shared" si="5"/>
        <v>0</v>
      </c>
      <c r="H39" s="14" t="s">
        <v>5</v>
      </c>
      <c r="I39" s="44">
        <f t="shared" si="6"/>
        <v>0</v>
      </c>
      <c r="J39" s="27" t="s">
        <v>5</v>
      </c>
      <c r="K39" s="44">
        <f t="shared" si="7"/>
        <v>0</v>
      </c>
      <c r="L39" s="27" t="s">
        <v>5</v>
      </c>
      <c r="M39" s="44">
        <f t="shared" si="8"/>
        <v>0</v>
      </c>
      <c r="N39" s="23">
        <f t="shared" si="9"/>
        <v>0</v>
      </c>
      <c r="O39" s="20">
        <f t="shared" si="10"/>
        <v>9</v>
      </c>
    </row>
    <row r="40" spans="2:15" ht="18" customHeight="1" x14ac:dyDescent="0.25">
      <c r="B40" s="6"/>
      <c r="C40" s="14"/>
      <c r="D40" s="14"/>
      <c r="E40" s="14"/>
      <c r="F40" s="14" t="s">
        <v>5</v>
      </c>
      <c r="G40" s="30">
        <f t="shared" si="5"/>
        <v>0</v>
      </c>
      <c r="H40" s="14" t="s">
        <v>5</v>
      </c>
      <c r="I40" s="44">
        <f t="shared" si="6"/>
        <v>0</v>
      </c>
      <c r="J40" s="27" t="s">
        <v>5</v>
      </c>
      <c r="K40" s="44">
        <f t="shared" si="7"/>
        <v>0</v>
      </c>
      <c r="L40" s="27" t="s">
        <v>5</v>
      </c>
      <c r="M40" s="44">
        <f t="shared" si="8"/>
        <v>0</v>
      </c>
      <c r="N40" s="23">
        <f t="shared" si="9"/>
        <v>0</v>
      </c>
      <c r="O40" s="20">
        <f t="shared" si="10"/>
        <v>9</v>
      </c>
    </row>
    <row r="41" spans="2:15" ht="18" customHeight="1" x14ac:dyDescent="0.25">
      <c r="B41" s="6"/>
      <c r="C41" s="14"/>
      <c r="D41" s="14"/>
      <c r="E41" s="14"/>
      <c r="F41" s="14" t="s">
        <v>5</v>
      </c>
      <c r="G41" s="30">
        <f t="shared" si="5"/>
        <v>0</v>
      </c>
      <c r="H41" s="14" t="s">
        <v>5</v>
      </c>
      <c r="I41" s="44">
        <f t="shared" si="6"/>
        <v>0</v>
      </c>
      <c r="J41" s="27" t="s">
        <v>5</v>
      </c>
      <c r="K41" s="44">
        <f t="shared" si="7"/>
        <v>0</v>
      </c>
      <c r="L41" s="27" t="s">
        <v>5</v>
      </c>
      <c r="M41" s="44">
        <f t="shared" si="8"/>
        <v>0</v>
      </c>
      <c r="N41" s="23">
        <f t="shared" si="9"/>
        <v>0</v>
      </c>
      <c r="O41" s="20">
        <f t="shared" si="10"/>
        <v>9</v>
      </c>
    </row>
    <row r="42" spans="2:15" ht="18" customHeight="1" x14ac:dyDescent="0.25">
      <c r="B42" s="6"/>
      <c r="C42" s="14"/>
      <c r="D42" s="14"/>
      <c r="E42" s="14"/>
      <c r="F42" s="14" t="s">
        <v>5</v>
      </c>
      <c r="G42" s="30">
        <f t="shared" si="5"/>
        <v>0</v>
      </c>
      <c r="H42" s="14" t="s">
        <v>5</v>
      </c>
      <c r="I42" s="44">
        <f t="shared" si="6"/>
        <v>0</v>
      </c>
      <c r="J42" s="27" t="s">
        <v>5</v>
      </c>
      <c r="K42" s="44">
        <f t="shared" si="7"/>
        <v>0</v>
      </c>
      <c r="L42" s="27" t="s">
        <v>5</v>
      </c>
      <c r="M42" s="44">
        <f t="shared" si="8"/>
        <v>0</v>
      </c>
      <c r="N42" s="23">
        <f t="shared" si="9"/>
        <v>0</v>
      </c>
      <c r="O42" s="20">
        <f t="shared" si="10"/>
        <v>9</v>
      </c>
    </row>
    <row r="43" spans="2:15" ht="18" customHeight="1" x14ac:dyDescent="0.25">
      <c r="B43" s="6"/>
      <c r="C43" s="14"/>
      <c r="D43" s="14"/>
      <c r="E43" s="14"/>
      <c r="F43" s="14" t="s">
        <v>5</v>
      </c>
      <c r="G43" s="30">
        <f t="shared" si="5"/>
        <v>0</v>
      </c>
      <c r="H43" s="14" t="s">
        <v>5</v>
      </c>
      <c r="I43" s="44">
        <f t="shared" si="6"/>
        <v>0</v>
      </c>
      <c r="J43" s="27" t="s">
        <v>5</v>
      </c>
      <c r="K43" s="44">
        <f t="shared" si="7"/>
        <v>0</v>
      </c>
      <c r="L43" s="27" t="s">
        <v>5</v>
      </c>
      <c r="M43" s="44">
        <f t="shared" si="8"/>
        <v>0</v>
      </c>
      <c r="N43" s="23">
        <f t="shared" si="9"/>
        <v>0</v>
      </c>
      <c r="O43" s="20">
        <f t="shared" si="10"/>
        <v>9</v>
      </c>
    </row>
    <row r="44" spans="2:15" ht="18" customHeight="1" x14ac:dyDescent="0.25">
      <c r="B44" s="6"/>
      <c r="C44" s="14"/>
      <c r="D44" s="14"/>
      <c r="E44" s="14"/>
      <c r="F44" s="14" t="s">
        <v>5</v>
      </c>
      <c r="G44" s="30">
        <f t="shared" si="5"/>
        <v>0</v>
      </c>
      <c r="H44" s="14" t="s">
        <v>5</v>
      </c>
      <c r="I44" s="44">
        <f t="shared" si="6"/>
        <v>0</v>
      </c>
      <c r="J44" s="27" t="s">
        <v>5</v>
      </c>
      <c r="K44" s="44">
        <f t="shared" si="7"/>
        <v>0</v>
      </c>
      <c r="L44" s="27" t="s">
        <v>5</v>
      </c>
      <c r="M44" s="44">
        <f t="shared" si="8"/>
        <v>0</v>
      </c>
      <c r="N44" s="23">
        <f t="shared" si="9"/>
        <v>0</v>
      </c>
      <c r="O44" s="20">
        <f t="shared" si="10"/>
        <v>9</v>
      </c>
    </row>
    <row r="45" spans="2:15" ht="18" customHeight="1" x14ac:dyDescent="0.25">
      <c r="B45" s="6"/>
      <c r="C45" s="14"/>
      <c r="D45" s="14"/>
      <c r="E45" s="14"/>
      <c r="F45" s="14" t="s">
        <v>5</v>
      </c>
      <c r="G45" s="30">
        <f t="shared" si="5"/>
        <v>0</v>
      </c>
      <c r="H45" s="14" t="s">
        <v>5</v>
      </c>
      <c r="I45" s="44">
        <f t="shared" si="6"/>
        <v>0</v>
      </c>
      <c r="J45" s="27" t="s">
        <v>5</v>
      </c>
      <c r="K45" s="44">
        <f t="shared" si="7"/>
        <v>0</v>
      </c>
      <c r="L45" s="27" t="s">
        <v>5</v>
      </c>
      <c r="M45" s="44">
        <f t="shared" si="8"/>
        <v>0</v>
      </c>
      <c r="N45" s="23">
        <f t="shared" si="9"/>
        <v>0</v>
      </c>
      <c r="O45" s="20">
        <f t="shared" si="10"/>
        <v>9</v>
      </c>
    </row>
    <row r="46" spans="2:15" ht="18" customHeight="1" x14ac:dyDescent="0.25">
      <c r="B46" s="6"/>
      <c r="C46" s="14"/>
      <c r="D46" s="14"/>
      <c r="E46" s="14"/>
      <c r="F46" s="14" t="s">
        <v>5</v>
      </c>
      <c r="G46" s="30">
        <f t="shared" si="5"/>
        <v>0</v>
      </c>
      <c r="H46" s="14" t="s">
        <v>5</v>
      </c>
      <c r="I46" s="44">
        <f t="shared" si="6"/>
        <v>0</v>
      </c>
      <c r="J46" s="27" t="s">
        <v>5</v>
      </c>
      <c r="K46" s="44">
        <f t="shared" si="7"/>
        <v>0</v>
      </c>
      <c r="L46" s="27" t="s">
        <v>5</v>
      </c>
      <c r="M46" s="44">
        <f t="shared" si="8"/>
        <v>0</v>
      </c>
      <c r="N46" s="23">
        <f t="shared" si="9"/>
        <v>0</v>
      </c>
      <c r="O46" s="20">
        <f t="shared" si="10"/>
        <v>9</v>
      </c>
    </row>
    <row r="47" spans="2:15" ht="18" customHeight="1" x14ac:dyDescent="0.25">
      <c r="B47" s="6"/>
      <c r="C47" s="14"/>
      <c r="D47" s="14"/>
      <c r="E47" s="14"/>
      <c r="F47" s="14" t="s">
        <v>5</v>
      </c>
      <c r="G47" s="30">
        <f t="shared" si="5"/>
        <v>0</v>
      </c>
      <c r="H47" s="14" t="s">
        <v>5</v>
      </c>
      <c r="I47" s="44">
        <f t="shared" si="6"/>
        <v>0</v>
      </c>
      <c r="J47" s="27" t="s">
        <v>5</v>
      </c>
      <c r="K47" s="44">
        <f t="shared" si="7"/>
        <v>0</v>
      </c>
      <c r="L47" s="27" t="s">
        <v>5</v>
      </c>
      <c r="M47" s="44">
        <f t="shared" si="8"/>
        <v>0</v>
      </c>
      <c r="N47" s="23">
        <f t="shared" si="9"/>
        <v>0</v>
      </c>
      <c r="O47" s="20">
        <f t="shared" si="10"/>
        <v>9</v>
      </c>
    </row>
    <row r="48" spans="2:15" ht="18" customHeight="1" x14ac:dyDescent="0.25">
      <c r="B48" s="6">
        <f>B47+1</f>
        <v>1</v>
      </c>
      <c r="C48" s="14"/>
      <c r="D48" s="14"/>
      <c r="E48" s="14"/>
      <c r="F48" s="14" t="s">
        <v>5</v>
      </c>
      <c r="G48" s="30">
        <f t="shared" si="5"/>
        <v>0</v>
      </c>
      <c r="H48" s="14" t="s">
        <v>5</v>
      </c>
      <c r="I48" s="44">
        <f t="shared" si="6"/>
        <v>0</v>
      </c>
      <c r="J48" s="27" t="s">
        <v>5</v>
      </c>
      <c r="K48" s="44">
        <f t="shared" si="7"/>
        <v>0</v>
      </c>
      <c r="L48" s="27" t="s">
        <v>5</v>
      </c>
      <c r="M48" s="44">
        <f t="shared" si="8"/>
        <v>0</v>
      </c>
      <c r="N48" s="23">
        <f t="shared" si="9"/>
        <v>0</v>
      </c>
      <c r="O48" s="20">
        <f t="shared" si="10"/>
        <v>9</v>
      </c>
    </row>
    <row r="49" spans="2:15" ht="18" customHeight="1" x14ac:dyDescent="0.25">
      <c r="B49" s="6">
        <f>B48+1</f>
        <v>2</v>
      </c>
      <c r="C49" s="14"/>
      <c r="D49" s="14"/>
      <c r="E49" s="14"/>
      <c r="F49" s="14" t="s">
        <v>5</v>
      </c>
      <c r="G49" s="30">
        <f t="shared" si="5"/>
        <v>0</v>
      </c>
      <c r="H49" s="14" t="s">
        <v>5</v>
      </c>
      <c r="I49" s="44">
        <f t="shared" si="6"/>
        <v>0</v>
      </c>
      <c r="J49" s="27" t="s">
        <v>5</v>
      </c>
      <c r="K49" s="44">
        <f t="shared" si="7"/>
        <v>0</v>
      </c>
      <c r="L49" s="27" t="s">
        <v>5</v>
      </c>
      <c r="M49" s="44">
        <f t="shared" si="8"/>
        <v>0</v>
      </c>
      <c r="N49" s="23">
        <f t="shared" si="9"/>
        <v>0</v>
      </c>
      <c r="O49" s="20">
        <f t="shared" si="10"/>
        <v>9</v>
      </c>
    </row>
    <row r="50" spans="2:15" ht="18" customHeight="1" x14ac:dyDescent="0.25">
      <c r="B50" s="6">
        <f>B49+1</f>
        <v>3</v>
      </c>
      <c r="C50" s="14"/>
      <c r="D50" s="14"/>
      <c r="E50" s="14"/>
      <c r="F50" s="14"/>
      <c r="G50" s="30">
        <f t="shared" si="5"/>
        <v>0</v>
      </c>
      <c r="H50" s="14" t="s">
        <v>5</v>
      </c>
      <c r="I50" s="44">
        <f t="shared" si="6"/>
        <v>0</v>
      </c>
      <c r="J50" s="27" t="s">
        <v>5</v>
      </c>
      <c r="K50" s="44">
        <f t="shared" si="7"/>
        <v>0</v>
      </c>
      <c r="L50" s="27" t="s">
        <v>5</v>
      </c>
      <c r="M50" s="44">
        <f t="shared" si="8"/>
        <v>0</v>
      </c>
      <c r="N50" s="23">
        <f t="shared" si="9"/>
        <v>0</v>
      </c>
      <c r="O50" s="20">
        <f t="shared" si="10"/>
        <v>9</v>
      </c>
    </row>
    <row r="51" spans="2:15" ht="18" customHeight="1" x14ac:dyDescent="0.25">
      <c r="B51" s="18"/>
      <c r="C51" s="12" t="s">
        <v>9</v>
      </c>
      <c r="D51" s="13" t="s">
        <v>8</v>
      </c>
      <c r="E51" s="13"/>
      <c r="F51" s="14" t="s">
        <v>2</v>
      </c>
      <c r="G51" s="31" t="s">
        <v>7</v>
      </c>
      <c r="H51" s="14" t="s">
        <v>2</v>
      </c>
      <c r="I51" s="57" t="s">
        <v>7</v>
      </c>
      <c r="J51" s="27" t="s">
        <v>6</v>
      </c>
      <c r="K51" s="57" t="s">
        <v>7</v>
      </c>
      <c r="L51" s="27" t="s">
        <v>6</v>
      </c>
      <c r="M51" s="57" t="s">
        <v>7</v>
      </c>
      <c r="N51" s="22"/>
      <c r="O51" s="18"/>
    </row>
    <row r="52" spans="2:15" ht="18" customHeight="1" x14ac:dyDescent="0.25">
      <c r="G52" s="30">
        <f t="shared" ref="G52:G59" si="11">IF(F52="-",0,IF(F52&gt;-25,25*F52/48))</f>
        <v>0</v>
      </c>
      <c r="J52" s="52">
        <f>MIN(J2:J51)</f>
        <v>50.16</v>
      </c>
      <c r="L52" s="52">
        <f>MIN(L2:L51)</f>
        <v>57.22</v>
      </c>
    </row>
    <row r="53" spans="2:15" ht="18" customHeight="1" x14ac:dyDescent="0.25">
      <c r="G53" s="30">
        <f t="shared" si="11"/>
        <v>0</v>
      </c>
    </row>
    <row r="54" spans="2:15" ht="18" customHeight="1" x14ac:dyDescent="0.25">
      <c r="G54" s="30">
        <f t="shared" si="11"/>
        <v>0</v>
      </c>
    </row>
    <row r="55" spans="2:15" ht="18" customHeight="1" x14ac:dyDescent="0.25">
      <c r="G55" s="30">
        <f t="shared" si="11"/>
        <v>0</v>
      </c>
    </row>
    <row r="56" spans="2:15" x14ac:dyDescent="0.25">
      <c r="G56" s="30">
        <f t="shared" si="11"/>
        <v>0</v>
      </c>
    </row>
    <row r="57" spans="2:15" x14ac:dyDescent="0.25">
      <c r="G57" s="30">
        <f t="shared" si="11"/>
        <v>0</v>
      </c>
    </row>
    <row r="58" spans="2:15" x14ac:dyDescent="0.25">
      <c r="G58" s="30">
        <f t="shared" si="11"/>
        <v>0</v>
      </c>
    </row>
    <row r="59" spans="2:15" x14ac:dyDescent="0.25">
      <c r="G59" s="30">
        <f t="shared" si="11"/>
        <v>0</v>
      </c>
    </row>
    <row r="60" spans="2:15" x14ac:dyDescent="0.25">
      <c r="G60" s="30">
        <f>IF(F60="-",0,IF(F60&gt;-25,25*F60/57))</f>
        <v>0</v>
      </c>
    </row>
    <row r="61" spans="2:15" x14ac:dyDescent="0.25">
      <c r="G61" s="30">
        <f>IF(F61="-",0,IF(F61&gt;-25,25*F61/57))</f>
        <v>0</v>
      </c>
    </row>
    <row r="62" spans="2:15" x14ac:dyDescent="0.25">
      <c r="G62" s="30">
        <f>IF(F62="-",0,IF(F62&gt;-25,25*F62/57))</f>
        <v>0</v>
      </c>
    </row>
    <row r="63" spans="2:15" x14ac:dyDescent="0.25">
      <c r="G63" s="30">
        <f>IF(F63="-",0,IF(F63&gt;-25,25*F63/57))</f>
        <v>0</v>
      </c>
    </row>
  </sheetData>
  <sortState ref="A3:Q10">
    <sortCondition descending="1" ref="N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 7-8 кл</vt:lpstr>
      <vt:lpstr>Дев 7-8 кл</vt:lpstr>
      <vt:lpstr>Юн 9-11 кл</vt:lpstr>
      <vt:lpstr>Дев 9-11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Светлана</cp:lastModifiedBy>
  <dcterms:created xsi:type="dcterms:W3CDTF">2015-10-26T13:34:27Z</dcterms:created>
  <dcterms:modified xsi:type="dcterms:W3CDTF">2022-12-09T11:34:31Z</dcterms:modified>
</cp:coreProperties>
</file>